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\\172.20.0.20\op\NPZP-2022-000003-VZ Por. v oblasti ES se zar. výs. (EPC) 2022\Výroba\ZD\MT07 - čisté EPC\"/>
    </mc:Choice>
  </mc:AlternateContent>
  <xr:revisionPtr revIDLastSave="0" documentId="13_ncr:1_{DA220EB6-6F2B-4743-8324-9B1831CA9C88}" xr6:coauthVersionLast="47" xr6:coauthVersionMax="47" xr10:uidLastSave="{00000000-0000-0000-0000-000000000000}"/>
  <bookViews>
    <workbookView xWindow="-110" yWindow="-110" windowWidth="38620" windowHeight="2110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  <externalReference r:id="rId5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44" i="3" l="1"/>
  <c r="X401" i="3"/>
  <c r="X356" i="3"/>
  <c r="X315" i="3"/>
  <c r="X272" i="3"/>
  <c r="X227" i="3"/>
  <c r="X143" i="3"/>
  <c r="X100" i="3"/>
  <c r="X12" i="3"/>
  <c r="X57" i="3"/>
  <c r="G11" i="3"/>
  <c r="H445" i="3"/>
  <c r="I445" i="3" s="1"/>
  <c r="G445" i="3"/>
  <c r="I440" i="3"/>
  <c r="H440" i="3"/>
  <c r="H402" i="3"/>
  <c r="I402" i="3" s="1"/>
  <c r="G402" i="3"/>
  <c r="I397" i="3"/>
  <c r="H397" i="3"/>
  <c r="H361" i="3"/>
  <c r="I361" i="3"/>
  <c r="G361" i="3"/>
  <c r="I356" i="3"/>
  <c r="H356" i="3"/>
  <c r="H316" i="3"/>
  <c r="I316" i="3" s="1"/>
  <c r="G316" i="3"/>
  <c r="I311" i="3"/>
  <c r="H311" i="3"/>
  <c r="H273" i="3"/>
  <c r="I273" i="3"/>
  <c r="G273" i="3"/>
  <c r="I268" i="3"/>
  <c r="H268" i="3"/>
  <c r="H232" i="3"/>
  <c r="I232" i="3" s="1"/>
  <c r="G232" i="3"/>
  <c r="I227" i="3"/>
  <c r="H227" i="3"/>
  <c r="H190" i="3"/>
  <c r="I190" i="3" s="1"/>
  <c r="G190" i="3"/>
  <c r="H185" i="3"/>
  <c r="I185" i="3" s="1"/>
  <c r="I144" i="3"/>
  <c r="H144" i="3"/>
  <c r="G144" i="3"/>
  <c r="I139" i="3"/>
  <c r="H139" i="3"/>
  <c r="H101" i="3"/>
  <c r="I101" i="3" s="1"/>
  <c r="G101" i="3"/>
  <c r="I96" i="3"/>
  <c r="H96" i="3"/>
  <c r="H58" i="3"/>
  <c r="I58" i="3"/>
  <c r="J58" i="3" s="1"/>
  <c r="K58" i="3" s="1"/>
  <c r="L58" i="3" s="1"/>
  <c r="M58" i="3" s="1"/>
  <c r="N58" i="3" s="1"/>
  <c r="O58" i="3" s="1"/>
  <c r="P58" i="3" s="1"/>
  <c r="Q58" i="3" s="1"/>
  <c r="R58" i="3" s="1"/>
  <c r="S58" i="3" s="1"/>
  <c r="T58" i="3" s="1"/>
  <c r="G58" i="3"/>
  <c r="D64" i="4" l="1"/>
  <c r="D63" i="4"/>
  <c r="D62" i="4"/>
  <c r="G55" i="4"/>
  <c r="H55" i="4"/>
  <c r="I55" i="4"/>
  <c r="J55" i="4"/>
  <c r="K55" i="4"/>
  <c r="L55" i="4"/>
  <c r="M55" i="4"/>
  <c r="N55" i="4"/>
  <c r="O55" i="4"/>
  <c r="P55" i="4"/>
  <c r="Q55" i="4"/>
  <c r="R55" i="4"/>
  <c r="F55" i="4"/>
  <c r="E52" i="4"/>
  <c r="E51" i="4"/>
  <c r="E50" i="4"/>
  <c r="E53" i="4"/>
  <c r="G53" i="4"/>
  <c r="H53" i="4"/>
  <c r="I53" i="4"/>
  <c r="J53" i="4"/>
  <c r="K53" i="4"/>
  <c r="L53" i="4"/>
  <c r="M53" i="4"/>
  <c r="N53" i="4"/>
  <c r="O53" i="4"/>
  <c r="P53" i="4"/>
  <c r="Q53" i="4"/>
  <c r="R53" i="4"/>
  <c r="F53" i="4"/>
  <c r="G48" i="4"/>
  <c r="E48" i="4" s="1"/>
  <c r="H48" i="4"/>
  <c r="I48" i="4"/>
  <c r="J48" i="4"/>
  <c r="K48" i="4"/>
  <c r="L48" i="4"/>
  <c r="M48" i="4"/>
  <c r="N48" i="4"/>
  <c r="O48" i="4"/>
  <c r="P48" i="4"/>
  <c r="Q48" i="4"/>
  <c r="R48" i="4"/>
  <c r="F48" i="4"/>
  <c r="E47" i="4"/>
  <c r="E46" i="4"/>
  <c r="F36" i="4"/>
  <c r="E36" i="4" s="1"/>
  <c r="G36" i="4"/>
  <c r="H36" i="4"/>
  <c r="I36" i="4"/>
  <c r="J36" i="4"/>
  <c r="K36" i="4"/>
  <c r="L36" i="4"/>
  <c r="M36" i="4"/>
  <c r="N36" i="4"/>
  <c r="O36" i="4"/>
  <c r="P36" i="4"/>
  <c r="Q36" i="4"/>
  <c r="R36" i="4"/>
  <c r="F39" i="4"/>
  <c r="G39" i="4"/>
  <c r="E39" i="4" s="1"/>
  <c r="H39" i="4"/>
  <c r="I39" i="4"/>
  <c r="J39" i="4"/>
  <c r="K39" i="4"/>
  <c r="L39" i="4"/>
  <c r="M39" i="4"/>
  <c r="N39" i="4"/>
  <c r="O39" i="4"/>
  <c r="P39" i="4"/>
  <c r="Q39" i="4"/>
  <c r="R39" i="4"/>
  <c r="G34" i="4"/>
  <c r="H34" i="4"/>
  <c r="I34" i="4"/>
  <c r="J34" i="4"/>
  <c r="K34" i="4"/>
  <c r="L34" i="4"/>
  <c r="M34" i="4"/>
  <c r="N34" i="4"/>
  <c r="O34" i="4"/>
  <c r="P34" i="4"/>
  <c r="Q34" i="4"/>
  <c r="R34" i="4"/>
  <c r="F34" i="4"/>
  <c r="G20" i="4"/>
  <c r="H20" i="4"/>
  <c r="I20" i="4"/>
  <c r="J20" i="4"/>
  <c r="K20" i="4"/>
  <c r="L20" i="4"/>
  <c r="M20" i="4"/>
  <c r="N20" i="4"/>
  <c r="O20" i="4"/>
  <c r="P20" i="4"/>
  <c r="Q20" i="4"/>
  <c r="R20" i="4"/>
  <c r="G21" i="4"/>
  <c r="H21" i="4"/>
  <c r="I21" i="4"/>
  <c r="J21" i="4"/>
  <c r="K21" i="4"/>
  <c r="L21" i="4"/>
  <c r="M21" i="4"/>
  <c r="N21" i="4"/>
  <c r="O21" i="4"/>
  <c r="P21" i="4"/>
  <c r="Q21" i="4"/>
  <c r="R21" i="4"/>
  <c r="G22" i="4"/>
  <c r="H22" i="4"/>
  <c r="I22" i="4"/>
  <c r="J22" i="4"/>
  <c r="K22" i="4"/>
  <c r="L22" i="4"/>
  <c r="M22" i="4"/>
  <c r="N22" i="4"/>
  <c r="O22" i="4"/>
  <c r="P22" i="4"/>
  <c r="Q22" i="4"/>
  <c r="R22" i="4"/>
  <c r="G23" i="4"/>
  <c r="H23" i="4"/>
  <c r="I23" i="4"/>
  <c r="J23" i="4"/>
  <c r="K23" i="4"/>
  <c r="L23" i="4"/>
  <c r="M23" i="4"/>
  <c r="N23" i="4"/>
  <c r="O23" i="4"/>
  <c r="P23" i="4"/>
  <c r="Q23" i="4"/>
  <c r="R23" i="4"/>
  <c r="G24" i="4"/>
  <c r="H24" i="4"/>
  <c r="I24" i="4"/>
  <c r="J24" i="4"/>
  <c r="K24" i="4"/>
  <c r="L24" i="4"/>
  <c r="M24" i="4"/>
  <c r="N24" i="4"/>
  <c r="O24" i="4"/>
  <c r="P24" i="4"/>
  <c r="Q24" i="4"/>
  <c r="R24" i="4"/>
  <c r="G25" i="4"/>
  <c r="H25" i="4"/>
  <c r="I25" i="4"/>
  <c r="J25" i="4"/>
  <c r="K25" i="4"/>
  <c r="L25" i="4"/>
  <c r="M25" i="4"/>
  <c r="N25" i="4"/>
  <c r="O25" i="4"/>
  <c r="P25" i="4"/>
  <c r="Q25" i="4"/>
  <c r="R25" i="4"/>
  <c r="F21" i="4"/>
  <c r="F22" i="4"/>
  <c r="F23" i="4"/>
  <c r="F24" i="4"/>
  <c r="F25" i="4"/>
  <c r="F20" i="4"/>
  <c r="E31" i="4"/>
  <c r="E30" i="4"/>
  <c r="I24" i="3"/>
  <c r="J24" i="3"/>
  <c r="K24" i="3"/>
  <c r="L24" i="3"/>
  <c r="M24" i="3"/>
  <c r="N24" i="3"/>
  <c r="O24" i="3"/>
  <c r="P24" i="3"/>
  <c r="Q24" i="3"/>
  <c r="R24" i="3"/>
  <c r="S24" i="3"/>
  <c r="T24" i="3"/>
  <c r="H24" i="3"/>
  <c r="I22" i="3"/>
  <c r="J22" i="3"/>
  <c r="K22" i="3"/>
  <c r="L22" i="3"/>
  <c r="M22" i="3"/>
  <c r="N22" i="3"/>
  <c r="O22" i="3"/>
  <c r="P22" i="3"/>
  <c r="Q22" i="3"/>
  <c r="R22" i="3"/>
  <c r="S22" i="3"/>
  <c r="T22" i="3"/>
  <c r="H22" i="3"/>
  <c r="H457" i="3"/>
  <c r="I457" i="3"/>
  <c r="J457" i="3"/>
  <c r="K457" i="3"/>
  <c r="L457" i="3"/>
  <c r="M457" i="3"/>
  <c r="N457" i="3"/>
  <c r="O457" i="3"/>
  <c r="P457" i="3"/>
  <c r="Q457" i="3"/>
  <c r="R457" i="3"/>
  <c r="S457" i="3"/>
  <c r="H459" i="3"/>
  <c r="I459" i="3"/>
  <c r="J459" i="3"/>
  <c r="K459" i="3"/>
  <c r="L459" i="3"/>
  <c r="M459" i="3"/>
  <c r="N459" i="3"/>
  <c r="O459" i="3"/>
  <c r="P459" i="3"/>
  <c r="Q459" i="3"/>
  <c r="R459" i="3"/>
  <c r="S459" i="3"/>
  <c r="T459" i="3"/>
  <c r="T457" i="3"/>
  <c r="H414" i="3"/>
  <c r="I414" i="3"/>
  <c r="J414" i="3"/>
  <c r="K414" i="3"/>
  <c r="L414" i="3"/>
  <c r="M414" i="3"/>
  <c r="N414" i="3"/>
  <c r="O414" i="3"/>
  <c r="P414" i="3"/>
  <c r="Q414" i="3"/>
  <c r="R414" i="3"/>
  <c r="S414" i="3"/>
  <c r="H416" i="3"/>
  <c r="I416" i="3"/>
  <c r="J416" i="3"/>
  <c r="K416" i="3"/>
  <c r="L416" i="3"/>
  <c r="M416" i="3"/>
  <c r="N416" i="3"/>
  <c r="O416" i="3"/>
  <c r="P416" i="3"/>
  <c r="Q416" i="3"/>
  <c r="R416" i="3"/>
  <c r="S416" i="3"/>
  <c r="T416" i="3"/>
  <c r="T414" i="3"/>
  <c r="T427" i="3" s="1"/>
  <c r="H371" i="3"/>
  <c r="I371" i="3"/>
  <c r="J371" i="3"/>
  <c r="K371" i="3"/>
  <c r="L371" i="3"/>
  <c r="M371" i="3"/>
  <c r="N371" i="3"/>
  <c r="O371" i="3"/>
  <c r="P371" i="3"/>
  <c r="Q371" i="3"/>
  <c r="R371" i="3"/>
  <c r="S371" i="3"/>
  <c r="H372" i="3"/>
  <c r="I372" i="3"/>
  <c r="J372" i="3"/>
  <c r="K372" i="3"/>
  <c r="L372" i="3"/>
  <c r="M372" i="3"/>
  <c r="N372" i="3"/>
  <c r="O372" i="3"/>
  <c r="P372" i="3"/>
  <c r="Q372" i="3"/>
  <c r="R372" i="3"/>
  <c r="S372" i="3"/>
  <c r="H373" i="3"/>
  <c r="I373" i="3"/>
  <c r="J373" i="3"/>
  <c r="K373" i="3"/>
  <c r="L373" i="3"/>
  <c r="M373" i="3"/>
  <c r="N373" i="3"/>
  <c r="O373" i="3"/>
  <c r="P373" i="3"/>
  <c r="Q373" i="3"/>
  <c r="R373" i="3"/>
  <c r="S373" i="3"/>
  <c r="T373" i="3"/>
  <c r="T371" i="3"/>
  <c r="H328" i="3"/>
  <c r="I328" i="3"/>
  <c r="J328" i="3"/>
  <c r="K328" i="3"/>
  <c r="L328" i="3"/>
  <c r="M328" i="3"/>
  <c r="N328" i="3"/>
  <c r="O328" i="3"/>
  <c r="P328" i="3"/>
  <c r="Q328" i="3"/>
  <c r="R328" i="3"/>
  <c r="S328" i="3"/>
  <c r="H330" i="3"/>
  <c r="I330" i="3"/>
  <c r="J330" i="3"/>
  <c r="K330" i="3"/>
  <c r="L330" i="3"/>
  <c r="M330" i="3"/>
  <c r="N330" i="3"/>
  <c r="O330" i="3"/>
  <c r="P330" i="3"/>
  <c r="Q330" i="3"/>
  <c r="R330" i="3"/>
  <c r="S330" i="3"/>
  <c r="T330" i="3"/>
  <c r="T328" i="3"/>
  <c r="H285" i="3"/>
  <c r="I285" i="3"/>
  <c r="J285" i="3"/>
  <c r="K285" i="3"/>
  <c r="L285" i="3"/>
  <c r="M285" i="3"/>
  <c r="N285" i="3"/>
  <c r="O285" i="3"/>
  <c r="P285" i="3"/>
  <c r="Q285" i="3"/>
  <c r="R285" i="3"/>
  <c r="S285" i="3"/>
  <c r="H287" i="3"/>
  <c r="I287" i="3"/>
  <c r="J287" i="3"/>
  <c r="K287" i="3"/>
  <c r="L287" i="3"/>
  <c r="M287" i="3"/>
  <c r="N287" i="3"/>
  <c r="O287" i="3"/>
  <c r="P287" i="3"/>
  <c r="Q287" i="3"/>
  <c r="R287" i="3"/>
  <c r="S287" i="3"/>
  <c r="H288" i="3"/>
  <c r="I288" i="3"/>
  <c r="J288" i="3"/>
  <c r="K288" i="3"/>
  <c r="L288" i="3"/>
  <c r="M288" i="3"/>
  <c r="N288" i="3"/>
  <c r="O288" i="3"/>
  <c r="P288" i="3"/>
  <c r="Q288" i="3"/>
  <c r="R288" i="3"/>
  <c r="S288" i="3"/>
  <c r="T288" i="3"/>
  <c r="T287" i="3"/>
  <c r="T285" i="3"/>
  <c r="H242" i="3"/>
  <c r="I242" i="3"/>
  <c r="J242" i="3"/>
  <c r="K242" i="3"/>
  <c r="L242" i="3"/>
  <c r="M242" i="3"/>
  <c r="N242" i="3"/>
  <c r="O242" i="3"/>
  <c r="P242" i="3"/>
  <c r="Q242" i="3"/>
  <c r="R242" i="3"/>
  <c r="S242" i="3"/>
  <c r="H243" i="3"/>
  <c r="I243" i="3"/>
  <c r="J243" i="3"/>
  <c r="K243" i="3"/>
  <c r="L243" i="3"/>
  <c r="M243" i="3"/>
  <c r="N243" i="3"/>
  <c r="O243" i="3"/>
  <c r="P243" i="3"/>
  <c r="Q243" i="3"/>
  <c r="R243" i="3"/>
  <c r="S243" i="3"/>
  <c r="H244" i="3"/>
  <c r="I244" i="3"/>
  <c r="J244" i="3"/>
  <c r="K244" i="3"/>
  <c r="L244" i="3"/>
  <c r="M244" i="3"/>
  <c r="N244" i="3"/>
  <c r="O244" i="3"/>
  <c r="P244" i="3"/>
  <c r="Q244" i="3"/>
  <c r="R244" i="3"/>
  <c r="S244" i="3"/>
  <c r="T244" i="3"/>
  <c r="T242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H202" i="3"/>
  <c r="I202" i="3"/>
  <c r="J202" i="3"/>
  <c r="K202" i="3"/>
  <c r="L202" i="3"/>
  <c r="M202" i="3"/>
  <c r="N202" i="3"/>
  <c r="O202" i="3"/>
  <c r="P202" i="3"/>
  <c r="Q202" i="3"/>
  <c r="R202" i="3"/>
  <c r="S202" i="3"/>
  <c r="T199" i="3"/>
  <c r="T212" i="3" s="1"/>
  <c r="H156" i="3"/>
  <c r="I156" i="3"/>
  <c r="J156" i="3"/>
  <c r="K156" i="3"/>
  <c r="L156" i="3"/>
  <c r="M156" i="3"/>
  <c r="N156" i="3"/>
  <c r="O156" i="3"/>
  <c r="P156" i="3"/>
  <c r="Q156" i="3"/>
  <c r="R156" i="3"/>
  <c r="S156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T171" i="3" s="1"/>
  <c r="T156" i="3"/>
  <c r="T169" i="3" s="1"/>
  <c r="H113" i="3"/>
  <c r="I113" i="3"/>
  <c r="J113" i="3"/>
  <c r="K113" i="3"/>
  <c r="L113" i="3"/>
  <c r="M113" i="3"/>
  <c r="N113" i="3"/>
  <c r="O113" i="3"/>
  <c r="P113" i="3"/>
  <c r="Q113" i="3"/>
  <c r="R113" i="3"/>
  <c r="S113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T128" i="3" s="1"/>
  <c r="T113" i="3"/>
  <c r="T72" i="3"/>
  <c r="T85" i="3" s="1"/>
  <c r="I80" i="3"/>
  <c r="J80" i="3"/>
  <c r="K80" i="3"/>
  <c r="L80" i="3"/>
  <c r="M80" i="3"/>
  <c r="N80" i="3"/>
  <c r="O80" i="3"/>
  <c r="P80" i="3"/>
  <c r="Q80" i="3"/>
  <c r="R80" i="3"/>
  <c r="S80" i="3"/>
  <c r="T80" i="3"/>
  <c r="I81" i="3"/>
  <c r="J81" i="3"/>
  <c r="K81" i="3"/>
  <c r="L81" i="3"/>
  <c r="M81" i="3"/>
  <c r="N81" i="3"/>
  <c r="O81" i="3"/>
  <c r="P81" i="3"/>
  <c r="Q81" i="3"/>
  <c r="R81" i="3"/>
  <c r="S81" i="3"/>
  <c r="T81" i="3"/>
  <c r="I82" i="3"/>
  <c r="J82" i="3"/>
  <c r="K82" i="3"/>
  <c r="L82" i="3"/>
  <c r="M82" i="3"/>
  <c r="N82" i="3"/>
  <c r="O82" i="3"/>
  <c r="P82" i="3"/>
  <c r="Q82" i="3"/>
  <c r="R82" i="3"/>
  <c r="S82" i="3"/>
  <c r="T82" i="3"/>
  <c r="I83" i="3"/>
  <c r="J83" i="3"/>
  <c r="K83" i="3"/>
  <c r="L83" i="3"/>
  <c r="M83" i="3"/>
  <c r="N83" i="3"/>
  <c r="O83" i="3"/>
  <c r="P83" i="3"/>
  <c r="Q83" i="3"/>
  <c r="R83" i="3"/>
  <c r="S83" i="3"/>
  <c r="T83" i="3"/>
  <c r="I85" i="3"/>
  <c r="J85" i="3"/>
  <c r="K85" i="3"/>
  <c r="L85" i="3"/>
  <c r="M85" i="3"/>
  <c r="N85" i="3"/>
  <c r="O85" i="3"/>
  <c r="P85" i="3"/>
  <c r="Q85" i="3"/>
  <c r="R85" i="3"/>
  <c r="S85" i="3"/>
  <c r="T73" i="3"/>
  <c r="T86" i="3" s="1"/>
  <c r="H79" i="3"/>
  <c r="H80" i="3"/>
  <c r="H81" i="3"/>
  <c r="H82" i="3"/>
  <c r="H83" i="3"/>
  <c r="H85" i="3"/>
  <c r="H70" i="3"/>
  <c r="I70" i="3"/>
  <c r="J70" i="3"/>
  <c r="K70" i="3"/>
  <c r="L70" i="3"/>
  <c r="M70" i="3"/>
  <c r="N70" i="3"/>
  <c r="O70" i="3"/>
  <c r="P70" i="3"/>
  <c r="Q70" i="3"/>
  <c r="R70" i="3"/>
  <c r="S70" i="3"/>
  <c r="H72" i="3"/>
  <c r="I72" i="3"/>
  <c r="J72" i="3"/>
  <c r="K72" i="3"/>
  <c r="L72" i="3"/>
  <c r="M72" i="3"/>
  <c r="N72" i="3"/>
  <c r="O72" i="3"/>
  <c r="P72" i="3"/>
  <c r="Q72" i="3"/>
  <c r="R72" i="3"/>
  <c r="S72" i="3"/>
  <c r="T70" i="3"/>
  <c r="G16" i="3"/>
  <c r="E15" i="4" s="1"/>
  <c r="F15" i="4" s="1"/>
  <c r="G15" i="4" s="1"/>
  <c r="H15" i="4" s="1"/>
  <c r="I15" i="4" s="1"/>
  <c r="J15" i="4" s="1"/>
  <c r="K15" i="4" s="1"/>
  <c r="L15" i="4" s="1"/>
  <c r="M15" i="4" s="1"/>
  <c r="N15" i="4" s="1"/>
  <c r="O15" i="4" s="1"/>
  <c r="P15" i="4" s="1"/>
  <c r="R15" i="4" s="1"/>
  <c r="T275" i="3"/>
  <c r="G15" i="3"/>
  <c r="G13" i="3"/>
  <c r="E12" i="4" s="1"/>
  <c r="F12" i="4" s="1"/>
  <c r="X270" i="3"/>
  <c r="X271" i="3"/>
  <c r="W270" i="3"/>
  <c r="G9" i="3"/>
  <c r="E8" i="4" s="1"/>
  <c r="F8" i="4" s="1"/>
  <c r="G8" i="4" s="1"/>
  <c r="H8" i="4" s="1"/>
  <c r="I8" i="4" s="1"/>
  <c r="J8" i="4" s="1"/>
  <c r="K8" i="4" s="1"/>
  <c r="L8" i="4" s="1"/>
  <c r="M8" i="4" s="1"/>
  <c r="N8" i="4" s="1"/>
  <c r="O8" i="4" s="1"/>
  <c r="P8" i="4" s="1"/>
  <c r="R8" i="4" s="1"/>
  <c r="T422" i="3"/>
  <c r="T424" i="3"/>
  <c r="T425" i="3"/>
  <c r="T426" i="3"/>
  <c r="T429" i="3"/>
  <c r="T396" i="3"/>
  <c r="T398" i="3"/>
  <c r="T399" i="3"/>
  <c r="T400" i="3"/>
  <c r="T401" i="3"/>
  <c r="T403" i="3"/>
  <c r="T372" i="3"/>
  <c r="T375" i="3"/>
  <c r="T353" i="3"/>
  <c r="T354" i="3"/>
  <c r="T355" i="3"/>
  <c r="T357" i="3"/>
  <c r="T358" i="3"/>
  <c r="T359" i="3"/>
  <c r="T360" i="3"/>
  <c r="T362" i="3"/>
  <c r="T336" i="3"/>
  <c r="T338" i="3"/>
  <c r="T339" i="3"/>
  <c r="T340" i="3"/>
  <c r="T341" i="3"/>
  <c r="T343" i="3"/>
  <c r="T267" i="3"/>
  <c r="T293" i="3" s="1"/>
  <c r="T250" i="3"/>
  <c r="T251" i="3"/>
  <c r="T252" i="3"/>
  <c r="T254" i="3"/>
  <c r="T255" i="3"/>
  <c r="T256" i="3"/>
  <c r="T257" i="3"/>
  <c r="T243" i="3"/>
  <c r="T224" i="3"/>
  <c r="T225" i="3"/>
  <c r="T226" i="3"/>
  <c r="T228" i="3"/>
  <c r="T229" i="3"/>
  <c r="T230" i="3"/>
  <c r="T231" i="3"/>
  <c r="T207" i="3"/>
  <c r="T208" i="3"/>
  <c r="T209" i="3"/>
  <c r="T210" i="3"/>
  <c r="T213" i="3"/>
  <c r="T214" i="3"/>
  <c r="T215" i="3"/>
  <c r="T200" i="3"/>
  <c r="T201" i="3"/>
  <c r="T202" i="3"/>
  <c r="T181" i="3"/>
  <c r="T182" i="3"/>
  <c r="T183" i="3"/>
  <c r="T184" i="3"/>
  <c r="T186" i="3"/>
  <c r="T187" i="3"/>
  <c r="T188" i="3"/>
  <c r="T189" i="3"/>
  <c r="T164" i="3"/>
  <c r="T166" i="3"/>
  <c r="T167" i="3"/>
  <c r="T168" i="3"/>
  <c r="T172" i="3"/>
  <c r="T173" i="3"/>
  <c r="T159" i="3"/>
  <c r="T160" i="3"/>
  <c r="T138" i="3"/>
  <c r="T140" i="3"/>
  <c r="T141" i="3"/>
  <c r="T142" i="3"/>
  <c r="T143" i="3"/>
  <c r="T145" i="3"/>
  <c r="T146" i="3"/>
  <c r="T147" i="3"/>
  <c r="T121" i="3"/>
  <c r="T123" i="3"/>
  <c r="T124" i="3"/>
  <c r="T125" i="3"/>
  <c r="T126" i="3"/>
  <c r="T129" i="3"/>
  <c r="T130" i="3"/>
  <c r="T116" i="3"/>
  <c r="T117" i="3"/>
  <c r="T95" i="3"/>
  <c r="T97" i="3"/>
  <c r="T98" i="3"/>
  <c r="T99" i="3"/>
  <c r="T100" i="3"/>
  <c r="T102" i="3"/>
  <c r="T78" i="3"/>
  <c r="T52" i="3"/>
  <c r="T54" i="3"/>
  <c r="T55" i="3"/>
  <c r="T56" i="3"/>
  <c r="T57" i="3"/>
  <c r="T59" i="3"/>
  <c r="T21" i="3"/>
  <c r="T23" i="3"/>
  <c r="T25" i="3"/>
  <c r="T8" i="3"/>
  <c r="T310" i="3"/>
  <c r="T312" i="3"/>
  <c r="T313" i="3"/>
  <c r="T314" i="3"/>
  <c r="T315" i="3"/>
  <c r="T317" i="3"/>
  <c r="W444" i="3"/>
  <c r="W440" i="3"/>
  <c r="W401" i="3"/>
  <c r="X397" i="3"/>
  <c r="W397" i="3"/>
  <c r="X355" i="3"/>
  <c r="W358" i="3"/>
  <c r="X358" i="3" s="1"/>
  <c r="W356" i="3"/>
  <c r="W355" i="3"/>
  <c r="W315" i="3"/>
  <c r="W311" i="3"/>
  <c r="W272" i="3"/>
  <c r="W268" i="3"/>
  <c r="X268" i="3" s="1"/>
  <c r="W229" i="3"/>
  <c r="X229" i="3" s="1"/>
  <c r="W227" i="3"/>
  <c r="X226" i="3"/>
  <c r="W226" i="3"/>
  <c r="W185" i="3"/>
  <c r="W186" i="3"/>
  <c r="X186" i="3" s="1"/>
  <c r="W143" i="3"/>
  <c r="W140" i="3"/>
  <c r="X140" i="3" s="1"/>
  <c r="W139" i="3"/>
  <c r="W100" i="3"/>
  <c r="W96" i="3"/>
  <c r="X53" i="3"/>
  <c r="W57" i="3"/>
  <c r="W54" i="3"/>
  <c r="X54" i="3" s="1"/>
  <c r="K71" i="3" s="1"/>
  <c r="W53" i="3"/>
  <c r="X440" i="3"/>
  <c r="X311" i="3"/>
  <c r="X185" i="3"/>
  <c r="W141" i="3"/>
  <c r="X141" i="3" s="1"/>
  <c r="W142" i="3"/>
  <c r="X142" i="3"/>
  <c r="X139" i="3"/>
  <c r="X96" i="3"/>
  <c r="H55" i="3"/>
  <c r="I55" i="3" s="1"/>
  <c r="H56" i="3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H57" i="3"/>
  <c r="I57" i="3" s="1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B47" i="3"/>
  <c r="T461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T460" i="3"/>
  <c r="S460" i="3"/>
  <c r="R460" i="3"/>
  <c r="Q460" i="3"/>
  <c r="P460" i="3"/>
  <c r="O460" i="3"/>
  <c r="N460" i="3"/>
  <c r="M460" i="3"/>
  <c r="L460" i="3"/>
  <c r="K460" i="3"/>
  <c r="J460" i="3"/>
  <c r="I460" i="3"/>
  <c r="H460" i="3"/>
  <c r="H448" i="3"/>
  <c r="H447" i="3"/>
  <c r="I447" i="3" s="1"/>
  <c r="H446" i="3"/>
  <c r="H444" i="3"/>
  <c r="H443" i="3"/>
  <c r="H469" i="3" s="1"/>
  <c r="H442" i="3"/>
  <c r="H468" i="3" s="1"/>
  <c r="H441" i="3"/>
  <c r="H439" i="3"/>
  <c r="I439" i="3" s="1"/>
  <c r="I465" i="3" s="1"/>
  <c r="B434" i="3"/>
  <c r="T418" i="3"/>
  <c r="S418" i="3"/>
  <c r="R418" i="3"/>
  <c r="Q418" i="3"/>
  <c r="P418" i="3"/>
  <c r="O418" i="3"/>
  <c r="N418" i="3"/>
  <c r="M418" i="3"/>
  <c r="L418" i="3"/>
  <c r="K418" i="3"/>
  <c r="J418" i="3"/>
  <c r="I418" i="3"/>
  <c r="H418" i="3"/>
  <c r="T417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H405" i="3"/>
  <c r="H404" i="3"/>
  <c r="H403" i="3"/>
  <c r="I403" i="3" s="1"/>
  <c r="H401" i="3"/>
  <c r="H400" i="3"/>
  <c r="H426" i="3" s="1"/>
  <c r="H399" i="3"/>
  <c r="H425" i="3" s="1"/>
  <c r="H398" i="3"/>
  <c r="H423" i="3"/>
  <c r="H396" i="3"/>
  <c r="B391" i="3"/>
  <c r="S375" i="3"/>
  <c r="R375" i="3"/>
  <c r="Q375" i="3"/>
  <c r="P375" i="3"/>
  <c r="O375" i="3"/>
  <c r="N375" i="3"/>
  <c r="M375" i="3"/>
  <c r="L375" i="3"/>
  <c r="K375" i="3"/>
  <c r="J375" i="3"/>
  <c r="I375" i="3"/>
  <c r="H375" i="3"/>
  <c r="H362" i="3"/>
  <c r="I362" i="3" s="1"/>
  <c r="H360" i="3"/>
  <c r="H359" i="3"/>
  <c r="H358" i="3"/>
  <c r="H357" i="3"/>
  <c r="I357" i="3" s="1"/>
  <c r="J357" i="3" s="1"/>
  <c r="H382" i="3"/>
  <c r="H355" i="3"/>
  <c r="H354" i="3"/>
  <c r="H380" i="3" s="1"/>
  <c r="H353" i="3"/>
  <c r="B348" i="3"/>
  <c r="T332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H319" i="3"/>
  <c r="H318" i="3"/>
  <c r="I318" i="3" s="1"/>
  <c r="H317" i="3"/>
  <c r="H315" i="3"/>
  <c r="H314" i="3"/>
  <c r="H313" i="3"/>
  <c r="H339" i="3" s="1"/>
  <c r="H312" i="3"/>
  <c r="H338" i="3" s="1"/>
  <c r="H310" i="3"/>
  <c r="B305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H276" i="3"/>
  <c r="H275" i="3"/>
  <c r="H274" i="3"/>
  <c r="H272" i="3"/>
  <c r="H271" i="3"/>
  <c r="I271" i="3" s="1"/>
  <c r="H270" i="3"/>
  <c r="H269" i="3"/>
  <c r="H295" i="3" s="1"/>
  <c r="H294" i="3"/>
  <c r="H267" i="3"/>
  <c r="H293" i="3" s="1"/>
  <c r="S264" i="3"/>
  <c r="S307" i="3" s="1"/>
  <c r="S350" i="3" s="1"/>
  <c r="S393" i="3" s="1"/>
  <c r="S436" i="3" s="1"/>
  <c r="R264" i="3"/>
  <c r="R307" i="3" s="1"/>
  <c r="R350" i="3" s="1"/>
  <c r="R393" i="3" s="1"/>
  <c r="R436" i="3" s="1"/>
  <c r="Q264" i="3"/>
  <c r="Q307" i="3" s="1"/>
  <c r="Q350" i="3" s="1"/>
  <c r="Q393" i="3" s="1"/>
  <c r="Q436" i="3" s="1"/>
  <c r="P264" i="3"/>
  <c r="P307" i="3" s="1"/>
  <c r="P350" i="3" s="1"/>
  <c r="P393" i="3" s="1"/>
  <c r="P436" i="3" s="1"/>
  <c r="O264" i="3"/>
  <c r="O307" i="3" s="1"/>
  <c r="O350" i="3" s="1"/>
  <c r="O393" i="3" s="1"/>
  <c r="O436" i="3" s="1"/>
  <c r="N264" i="3"/>
  <c r="N307" i="3" s="1"/>
  <c r="N350" i="3" s="1"/>
  <c r="N393" i="3" s="1"/>
  <c r="N436" i="3" s="1"/>
  <c r="M264" i="3"/>
  <c r="M307" i="3" s="1"/>
  <c r="M350" i="3" s="1"/>
  <c r="M393" i="3" s="1"/>
  <c r="M436" i="3" s="1"/>
  <c r="L264" i="3"/>
  <c r="L307" i="3" s="1"/>
  <c r="L350" i="3" s="1"/>
  <c r="L393" i="3" s="1"/>
  <c r="L436" i="3" s="1"/>
  <c r="K264" i="3"/>
  <c r="K307" i="3" s="1"/>
  <c r="K350" i="3" s="1"/>
  <c r="K393" i="3" s="1"/>
  <c r="K436" i="3" s="1"/>
  <c r="J264" i="3"/>
  <c r="J307" i="3" s="1"/>
  <c r="J350" i="3" s="1"/>
  <c r="J393" i="3" s="1"/>
  <c r="J436" i="3" s="1"/>
  <c r="I264" i="3"/>
  <c r="I307" i="3" s="1"/>
  <c r="I350" i="3" s="1"/>
  <c r="I393" i="3" s="1"/>
  <c r="I436" i="3" s="1"/>
  <c r="B262" i="3"/>
  <c r="T246" i="3"/>
  <c r="S246" i="3"/>
  <c r="R246" i="3"/>
  <c r="Q246" i="3"/>
  <c r="P246" i="3"/>
  <c r="O246" i="3"/>
  <c r="N246" i="3"/>
  <c r="M246" i="3"/>
  <c r="L246" i="3"/>
  <c r="K246" i="3"/>
  <c r="J246" i="3"/>
  <c r="I246" i="3"/>
  <c r="H246" i="3"/>
  <c r="H233" i="3"/>
  <c r="H231" i="3"/>
  <c r="I231" i="3" s="1"/>
  <c r="H230" i="3"/>
  <c r="H229" i="3"/>
  <c r="H228" i="3"/>
  <c r="H254" i="3" s="1"/>
  <c r="H226" i="3"/>
  <c r="H225" i="3"/>
  <c r="H251" i="3" s="1"/>
  <c r="H224" i="3"/>
  <c r="H250" i="3" s="1"/>
  <c r="B219" i="3"/>
  <c r="H189" i="3"/>
  <c r="H188" i="3"/>
  <c r="I188" i="3" s="1"/>
  <c r="H187" i="3"/>
  <c r="H186" i="3"/>
  <c r="I186" i="3" s="1"/>
  <c r="H184" i="3"/>
  <c r="H183" i="3"/>
  <c r="H209" i="3" s="1"/>
  <c r="H182" i="3"/>
  <c r="H208" i="3" s="1"/>
  <c r="H181" i="3"/>
  <c r="H207" i="3" s="1"/>
  <c r="B176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H147" i="3"/>
  <c r="I147" i="3" s="1"/>
  <c r="J147" i="3" s="1"/>
  <c r="H146" i="3"/>
  <c r="H172" i="3" s="1"/>
  <c r="H145" i="3"/>
  <c r="H143" i="3"/>
  <c r="H142" i="3"/>
  <c r="H168" i="3" s="1"/>
  <c r="H141" i="3"/>
  <c r="I141" i="3" s="1"/>
  <c r="H140" i="3"/>
  <c r="H165" i="3"/>
  <c r="H138" i="3"/>
  <c r="B133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H104" i="3"/>
  <c r="H103" i="3"/>
  <c r="H102" i="3"/>
  <c r="H100" i="3"/>
  <c r="H99" i="3"/>
  <c r="H125" i="3" s="1"/>
  <c r="I98" i="3"/>
  <c r="I124" i="3" s="1"/>
  <c r="H98" i="3"/>
  <c r="H124" i="3" s="1"/>
  <c r="H97" i="3"/>
  <c r="H95" i="3"/>
  <c r="B90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S73" i="3"/>
  <c r="R73" i="3"/>
  <c r="Q73" i="3"/>
  <c r="P73" i="3"/>
  <c r="O73" i="3"/>
  <c r="N73" i="3"/>
  <c r="M73" i="3"/>
  <c r="L73" i="3"/>
  <c r="K73" i="3"/>
  <c r="J73" i="3"/>
  <c r="I73" i="3"/>
  <c r="H73" i="3"/>
  <c r="H61" i="3"/>
  <c r="I61" i="3" s="1"/>
  <c r="H60" i="3"/>
  <c r="H59" i="3"/>
  <c r="H62" i="3"/>
  <c r="H54" i="3"/>
  <c r="H52" i="3"/>
  <c r="S25" i="3"/>
  <c r="R25" i="3"/>
  <c r="Q25" i="3"/>
  <c r="P25" i="3"/>
  <c r="O25" i="3"/>
  <c r="N25" i="3"/>
  <c r="M25" i="3"/>
  <c r="L25" i="3"/>
  <c r="K25" i="3"/>
  <c r="J25" i="3"/>
  <c r="I25" i="3"/>
  <c r="H25" i="3"/>
  <c r="S23" i="3"/>
  <c r="R23" i="3"/>
  <c r="Q23" i="3"/>
  <c r="P23" i="3"/>
  <c r="O23" i="3"/>
  <c r="N23" i="3"/>
  <c r="M23" i="3"/>
  <c r="L23" i="3"/>
  <c r="K23" i="3"/>
  <c r="J23" i="3"/>
  <c r="I23" i="3"/>
  <c r="H23" i="3"/>
  <c r="S21" i="3"/>
  <c r="R21" i="3"/>
  <c r="Q21" i="3"/>
  <c r="P21" i="3"/>
  <c r="O21" i="3"/>
  <c r="N21" i="3"/>
  <c r="M21" i="3"/>
  <c r="L21" i="3"/>
  <c r="K21" i="3"/>
  <c r="J21" i="3"/>
  <c r="I21" i="3"/>
  <c r="H21" i="3"/>
  <c r="G17" i="3"/>
  <c r="E16" i="4" s="1"/>
  <c r="F16" i="4" s="1"/>
  <c r="G16" i="4" s="1"/>
  <c r="H16" i="4" s="1"/>
  <c r="I16" i="4" s="1"/>
  <c r="J16" i="4" s="1"/>
  <c r="K16" i="4" s="1"/>
  <c r="L16" i="4" s="1"/>
  <c r="M16" i="4" s="1"/>
  <c r="N16" i="4" s="1"/>
  <c r="O16" i="4" s="1"/>
  <c r="P16" i="4" s="1"/>
  <c r="R16" i="4" s="1"/>
  <c r="E14" i="4"/>
  <c r="F14" i="4" s="1"/>
  <c r="G14" i="4" s="1"/>
  <c r="H14" i="4" s="1"/>
  <c r="I14" i="4" s="1"/>
  <c r="J14" i="4" s="1"/>
  <c r="K14" i="4" s="1"/>
  <c r="L14" i="4" s="1"/>
  <c r="M14" i="4" s="1"/>
  <c r="N14" i="4" s="1"/>
  <c r="O14" i="4" s="1"/>
  <c r="P14" i="4" s="1"/>
  <c r="R14" i="4" s="1"/>
  <c r="G12" i="3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R11" i="4" s="1"/>
  <c r="E10" i="4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R10" i="4" s="1"/>
  <c r="G10" i="3"/>
  <c r="E9" i="4" s="1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R9" i="4" s="1"/>
  <c r="G8" i="3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R7" i="4" s="1"/>
  <c r="H5" i="3"/>
  <c r="H49" i="3" s="1"/>
  <c r="H92" i="3" s="1"/>
  <c r="H135" i="3" s="1"/>
  <c r="H178" i="3" s="1"/>
  <c r="H221" i="3" s="1"/>
  <c r="H264" i="3" s="1"/>
  <c r="H307" i="3" s="1"/>
  <c r="H350" i="3" s="1"/>
  <c r="H393" i="3" s="1"/>
  <c r="H436" i="3" s="1"/>
  <c r="O219" i="2"/>
  <c r="P218" i="2"/>
  <c r="O218" i="2"/>
  <c r="N218" i="2"/>
  <c r="M218" i="2"/>
  <c r="L218" i="2"/>
  <c r="K218" i="2"/>
  <c r="J218" i="2"/>
  <c r="I218" i="2"/>
  <c r="H218" i="2"/>
  <c r="G218" i="2"/>
  <c r="F218" i="2"/>
  <c r="E218" i="2"/>
  <c r="N207" i="2"/>
  <c r="O207" i="2" s="1"/>
  <c r="P207" i="2" s="1"/>
  <c r="O197" i="2"/>
  <c r="P196" i="2"/>
  <c r="O196" i="2"/>
  <c r="N196" i="2"/>
  <c r="M196" i="2"/>
  <c r="L196" i="2"/>
  <c r="K196" i="2"/>
  <c r="J196" i="2"/>
  <c r="I196" i="2"/>
  <c r="H196" i="2"/>
  <c r="G196" i="2"/>
  <c r="F196" i="2"/>
  <c r="E196" i="2"/>
  <c r="N185" i="2"/>
  <c r="O185" i="2" s="1"/>
  <c r="P185" i="2" s="1"/>
  <c r="O175" i="2"/>
  <c r="P174" i="2"/>
  <c r="O174" i="2"/>
  <c r="N174" i="2"/>
  <c r="M174" i="2"/>
  <c r="L174" i="2"/>
  <c r="K174" i="2"/>
  <c r="J174" i="2"/>
  <c r="I174" i="2"/>
  <c r="H174" i="2"/>
  <c r="G174" i="2"/>
  <c r="F174" i="2"/>
  <c r="E174" i="2"/>
  <c r="N163" i="2"/>
  <c r="O163" i="2" s="1"/>
  <c r="P163" i="2" s="1"/>
  <c r="O153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N141" i="2"/>
  <c r="O141" i="2" s="1"/>
  <c r="P141" i="2" s="1"/>
  <c r="O131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N119" i="2"/>
  <c r="O119" i="2" s="1"/>
  <c r="P119" i="2" s="1"/>
  <c r="O109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N97" i="2"/>
  <c r="O97" i="2" s="1"/>
  <c r="P97" i="2" s="1"/>
  <c r="O87" i="2"/>
  <c r="P86" i="2"/>
  <c r="O86" i="2"/>
  <c r="N86" i="2"/>
  <c r="M86" i="2"/>
  <c r="L86" i="2"/>
  <c r="K86" i="2"/>
  <c r="J86" i="2"/>
  <c r="I86" i="2"/>
  <c r="H86" i="2"/>
  <c r="G86" i="2"/>
  <c r="F86" i="2"/>
  <c r="E86" i="2"/>
  <c r="N75" i="2"/>
  <c r="O75" i="2" s="1"/>
  <c r="P75" i="2" s="1"/>
  <c r="O65" i="2"/>
  <c r="P64" i="2"/>
  <c r="O64" i="2"/>
  <c r="N64" i="2"/>
  <c r="M64" i="2"/>
  <c r="L64" i="2"/>
  <c r="K64" i="2"/>
  <c r="J64" i="2"/>
  <c r="I64" i="2"/>
  <c r="H64" i="2"/>
  <c r="G64" i="2"/>
  <c r="F64" i="2"/>
  <c r="E64" i="2"/>
  <c r="N53" i="2"/>
  <c r="O53" i="2" s="1"/>
  <c r="P53" i="2" s="1"/>
  <c r="O43" i="2"/>
  <c r="P42" i="2"/>
  <c r="O42" i="2"/>
  <c r="N42" i="2"/>
  <c r="M42" i="2"/>
  <c r="L42" i="2"/>
  <c r="K42" i="2"/>
  <c r="J42" i="2"/>
  <c r="I42" i="2"/>
  <c r="H42" i="2"/>
  <c r="G42" i="2"/>
  <c r="F42" i="2"/>
  <c r="E42" i="2"/>
  <c r="N31" i="2"/>
  <c r="O31" i="2" s="1"/>
  <c r="P31" i="2" s="1"/>
  <c r="O21" i="2"/>
  <c r="P20" i="2"/>
  <c r="O20" i="2"/>
  <c r="N20" i="2"/>
  <c r="M20" i="2"/>
  <c r="L20" i="2"/>
  <c r="K20" i="2"/>
  <c r="J20" i="2"/>
  <c r="I20" i="2"/>
  <c r="H20" i="2"/>
  <c r="G20" i="2"/>
  <c r="F20" i="2"/>
  <c r="E20" i="2"/>
  <c r="N9" i="2"/>
  <c r="O9" i="2" s="1"/>
  <c r="P9" i="2" s="1"/>
  <c r="S28" i="3" l="1"/>
  <c r="Q27" i="4" s="1"/>
  <c r="H203" i="3"/>
  <c r="H204" i="3" s="1"/>
  <c r="P203" i="3"/>
  <c r="Q203" i="3"/>
  <c r="J203" i="3"/>
  <c r="R203" i="3"/>
  <c r="R204" i="3" s="1"/>
  <c r="K203" i="3"/>
  <c r="K204" i="3" s="1"/>
  <c r="S203" i="3"/>
  <c r="S204" i="3" s="1"/>
  <c r="L203" i="3"/>
  <c r="L204" i="3" s="1"/>
  <c r="T203" i="3"/>
  <c r="M203" i="3"/>
  <c r="M204" i="3" s="1"/>
  <c r="I203" i="3"/>
  <c r="N203" i="3"/>
  <c r="N204" i="3" s="1"/>
  <c r="O203" i="3"/>
  <c r="O204" i="3" s="1"/>
  <c r="Q204" i="3"/>
  <c r="J204" i="3"/>
  <c r="I204" i="3"/>
  <c r="P204" i="3"/>
  <c r="E55" i="4"/>
  <c r="E34" i="4"/>
  <c r="E25" i="4"/>
  <c r="E24" i="4"/>
  <c r="E22" i="4"/>
  <c r="E23" i="4"/>
  <c r="E20" i="4"/>
  <c r="E21" i="4"/>
  <c r="Q15" i="4"/>
  <c r="Q14" i="4"/>
  <c r="Q11" i="4"/>
  <c r="Q10" i="4"/>
  <c r="Q9" i="4"/>
  <c r="Q16" i="4"/>
  <c r="Q8" i="4"/>
  <c r="Q7" i="4"/>
  <c r="N374" i="3"/>
  <c r="N376" i="3" s="1"/>
  <c r="O374" i="3"/>
  <c r="O376" i="3" s="1"/>
  <c r="H374" i="3"/>
  <c r="H387" i="3" s="1"/>
  <c r="P374" i="3"/>
  <c r="K374" i="3"/>
  <c r="I374" i="3"/>
  <c r="I376" i="3" s="1"/>
  <c r="Q374" i="3"/>
  <c r="Q376" i="3" s="1"/>
  <c r="J374" i="3"/>
  <c r="J376" i="3" s="1"/>
  <c r="R374" i="3"/>
  <c r="R376" i="3" s="1"/>
  <c r="S374" i="3"/>
  <c r="S376" i="3" s="1"/>
  <c r="L374" i="3"/>
  <c r="T374" i="3"/>
  <c r="T376" i="3" s="1"/>
  <c r="M374" i="3"/>
  <c r="M376" i="3" s="1"/>
  <c r="H245" i="3"/>
  <c r="H247" i="3" s="1"/>
  <c r="P245" i="3"/>
  <c r="I245" i="3"/>
  <c r="Q245" i="3"/>
  <c r="J245" i="3"/>
  <c r="J247" i="3" s="1"/>
  <c r="R245" i="3"/>
  <c r="R247" i="3" s="1"/>
  <c r="K245" i="3"/>
  <c r="K247" i="3" s="1"/>
  <c r="S245" i="3"/>
  <c r="L245" i="3"/>
  <c r="L247" i="3" s="1"/>
  <c r="T245" i="3"/>
  <c r="M245" i="3"/>
  <c r="N245" i="3"/>
  <c r="O245" i="3"/>
  <c r="O247" i="3" s="1"/>
  <c r="M157" i="3"/>
  <c r="H157" i="3"/>
  <c r="P157" i="3"/>
  <c r="I157" i="3"/>
  <c r="I29" i="3" s="1"/>
  <c r="G28" i="4" s="1"/>
  <c r="Q157" i="3"/>
  <c r="Q29" i="3" s="1"/>
  <c r="O28" i="4" s="1"/>
  <c r="T157" i="3"/>
  <c r="O157" i="3"/>
  <c r="J157" i="3"/>
  <c r="R157" i="3"/>
  <c r="R161" i="3" s="1"/>
  <c r="K157" i="3"/>
  <c r="S157" i="3"/>
  <c r="S161" i="3" s="1"/>
  <c r="L157" i="3"/>
  <c r="N157" i="3"/>
  <c r="L71" i="3"/>
  <c r="R71" i="3"/>
  <c r="J71" i="3"/>
  <c r="O71" i="3"/>
  <c r="Q71" i="3"/>
  <c r="Q75" i="3" s="1"/>
  <c r="I71" i="3"/>
  <c r="T71" i="3"/>
  <c r="T75" i="3" s="1"/>
  <c r="P71" i="3"/>
  <c r="P75" i="3" s="1"/>
  <c r="H71" i="3"/>
  <c r="H75" i="3" s="1"/>
  <c r="N71" i="3"/>
  <c r="N75" i="3" s="1"/>
  <c r="M71" i="3"/>
  <c r="S71" i="3"/>
  <c r="S75" i="3" s="1"/>
  <c r="H341" i="3"/>
  <c r="M26" i="3"/>
  <c r="H302" i="3"/>
  <c r="W12" i="3"/>
  <c r="W10" i="3"/>
  <c r="X10" i="3" s="1"/>
  <c r="T30" i="3"/>
  <c r="R29" i="4" s="1"/>
  <c r="T28" i="3"/>
  <c r="R27" i="4" s="1"/>
  <c r="T26" i="3"/>
  <c r="R30" i="3"/>
  <c r="P29" i="4" s="1"/>
  <c r="W13" i="3"/>
  <c r="X13" i="3" s="1"/>
  <c r="H259" i="3"/>
  <c r="I247" i="3"/>
  <c r="Q247" i="3"/>
  <c r="K26" i="3"/>
  <c r="P30" i="3"/>
  <c r="N29" i="4" s="1"/>
  <c r="I28" i="3"/>
  <c r="G27" i="4" s="1"/>
  <c r="T247" i="3"/>
  <c r="O75" i="3"/>
  <c r="I30" i="3"/>
  <c r="G29" i="4" s="1"/>
  <c r="Q28" i="3"/>
  <c r="O27" i="4" s="1"/>
  <c r="K28" i="3"/>
  <c r="I27" i="4" s="1"/>
  <c r="J55" i="3"/>
  <c r="K55" i="3" s="1"/>
  <c r="L55" i="3" s="1"/>
  <c r="M55" i="3" s="1"/>
  <c r="N55" i="3" s="1"/>
  <c r="O55" i="3" s="1"/>
  <c r="P55" i="3" s="1"/>
  <c r="Q55" i="3" s="1"/>
  <c r="R55" i="3" s="1"/>
  <c r="S55" i="3" s="1"/>
  <c r="O30" i="3"/>
  <c r="M29" i="4" s="1"/>
  <c r="J161" i="3"/>
  <c r="H215" i="3"/>
  <c r="H430" i="3"/>
  <c r="M28" i="3"/>
  <c r="K27" i="4" s="1"/>
  <c r="H345" i="3"/>
  <c r="Q30" i="3"/>
  <c r="O29" i="4" s="1"/>
  <c r="H26" i="3"/>
  <c r="P26" i="3"/>
  <c r="N28" i="3"/>
  <c r="L27" i="4" s="1"/>
  <c r="H300" i="3"/>
  <c r="H385" i="3"/>
  <c r="Q26" i="3"/>
  <c r="O28" i="3"/>
  <c r="M27" i="4" s="1"/>
  <c r="M30" i="3"/>
  <c r="K29" i="4" s="1"/>
  <c r="L28" i="3"/>
  <c r="J27" i="4" s="1"/>
  <c r="J30" i="3"/>
  <c r="H29" i="4" s="1"/>
  <c r="J26" i="3"/>
  <c r="R26" i="3"/>
  <c r="H28" i="3"/>
  <c r="F27" i="4" s="1"/>
  <c r="P28" i="3"/>
  <c r="N27" i="4" s="1"/>
  <c r="N30" i="3"/>
  <c r="L29" i="4" s="1"/>
  <c r="L26" i="3"/>
  <c r="J28" i="3"/>
  <c r="H27" i="4" s="1"/>
  <c r="R28" i="3"/>
  <c r="P27" i="4" s="1"/>
  <c r="H30" i="3"/>
  <c r="F29" i="4" s="1"/>
  <c r="O26" i="3"/>
  <c r="S247" i="3"/>
  <c r="I26" i="3"/>
  <c r="S26" i="3"/>
  <c r="K75" i="3"/>
  <c r="I257" i="3"/>
  <c r="M247" i="3"/>
  <c r="H344" i="3"/>
  <c r="H213" i="3"/>
  <c r="N26" i="3"/>
  <c r="I442" i="3"/>
  <c r="J442" i="3" s="1"/>
  <c r="K442" i="3" s="1"/>
  <c r="I443" i="3"/>
  <c r="I469" i="3" s="1"/>
  <c r="H473" i="3"/>
  <c r="I404" i="3"/>
  <c r="J404" i="3" s="1"/>
  <c r="I400" i="3"/>
  <c r="I426" i="3" s="1"/>
  <c r="I359" i="3"/>
  <c r="J359" i="3" s="1"/>
  <c r="I354" i="3"/>
  <c r="H388" i="3"/>
  <c r="J356" i="3"/>
  <c r="J382" i="3" s="1"/>
  <c r="I315" i="3"/>
  <c r="I312" i="3"/>
  <c r="I313" i="3"/>
  <c r="J313" i="3" s="1"/>
  <c r="J268" i="3"/>
  <c r="I267" i="3"/>
  <c r="I276" i="3"/>
  <c r="J231" i="3"/>
  <c r="K231" i="3" s="1"/>
  <c r="I228" i="3"/>
  <c r="J228" i="3" s="1"/>
  <c r="I224" i="3"/>
  <c r="I250" i="3" s="1"/>
  <c r="I182" i="3"/>
  <c r="I208" i="3" s="1"/>
  <c r="I187" i="3"/>
  <c r="I213" i="3" s="1"/>
  <c r="H214" i="3"/>
  <c r="I183" i="3"/>
  <c r="J183" i="3" s="1"/>
  <c r="I189" i="3"/>
  <c r="I215" i="3" s="1"/>
  <c r="I165" i="3"/>
  <c r="I146" i="3"/>
  <c r="H173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P16" i="3" s="1"/>
  <c r="Q16" i="3" s="1"/>
  <c r="R16" i="3" s="1"/>
  <c r="S16" i="3" s="1"/>
  <c r="T16" i="3" s="1"/>
  <c r="J98" i="3"/>
  <c r="I99" i="3"/>
  <c r="I125" i="3" s="1"/>
  <c r="J61" i="3"/>
  <c r="J86" i="3" s="1"/>
  <c r="I86" i="3"/>
  <c r="H17" i="3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H15" i="3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H8" i="3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M75" i="3"/>
  <c r="H123" i="3"/>
  <c r="I97" i="3"/>
  <c r="W14" i="3"/>
  <c r="X14" i="3" s="1"/>
  <c r="I59" i="3"/>
  <c r="H166" i="3"/>
  <c r="I140" i="3"/>
  <c r="H128" i="3"/>
  <c r="I102" i="3"/>
  <c r="G12" i="4"/>
  <c r="H12" i="4" s="1"/>
  <c r="I12" i="4" s="1"/>
  <c r="J12" i="4" s="1"/>
  <c r="K12" i="4" s="1"/>
  <c r="L12" i="4" s="1"/>
  <c r="M12" i="4" s="1"/>
  <c r="N12" i="4" s="1"/>
  <c r="O12" i="4" s="1"/>
  <c r="P12" i="4" s="1"/>
  <c r="H126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H11" i="3"/>
  <c r="I11" i="3" s="1"/>
  <c r="J11" i="3" s="1"/>
  <c r="K11" i="3" s="1"/>
  <c r="L11" i="3" s="1"/>
  <c r="M11" i="3" s="1"/>
  <c r="N11" i="3" s="1"/>
  <c r="O11" i="3" s="1"/>
  <c r="P11" i="3" s="1"/>
  <c r="Q11" i="3" s="1"/>
  <c r="R11" i="3" s="1"/>
  <c r="S11" i="3" s="1"/>
  <c r="T11" i="3" s="1"/>
  <c r="H12" i="3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H13" i="3"/>
  <c r="I54" i="3"/>
  <c r="I60" i="3"/>
  <c r="H129" i="3"/>
  <c r="I103" i="3"/>
  <c r="H121" i="3"/>
  <c r="I95" i="3"/>
  <c r="J75" i="3"/>
  <c r="R75" i="3"/>
  <c r="H122" i="3"/>
  <c r="H169" i="3"/>
  <c r="I143" i="3"/>
  <c r="H148" i="3"/>
  <c r="H9" i="3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H78" i="3"/>
  <c r="I52" i="3"/>
  <c r="H86" i="3"/>
  <c r="I62" i="3"/>
  <c r="H256" i="3"/>
  <c r="I230" i="3"/>
  <c r="H277" i="3"/>
  <c r="H298" i="3"/>
  <c r="I272" i="3"/>
  <c r="H211" i="3"/>
  <c r="J188" i="3"/>
  <c r="I214" i="3"/>
  <c r="I104" i="3"/>
  <c r="H130" i="3"/>
  <c r="H164" i="3"/>
  <c r="I138" i="3"/>
  <c r="H253" i="3"/>
  <c r="J141" i="3"/>
  <c r="I167" i="3"/>
  <c r="J173" i="3"/>
  <c r="K147" i="3"/>
  <c r="I145" i="3"/>
  <c r="H171" i="3"/>
  <c r="I212" i="3"/>
  <c r="J186" i="3"/>
  <c r="H234" i="3"/>
  <c r="I229" i="3"/>
  <c r="H255" i="3"/>
  <c r="H212" i="3"/>
  <c r="H191" i="3"/>
  <c r="I173" i="3"/>
  <c r="J339" i="3"/>
  <c r="K313" i="3"/>
  <c r="H167" i="3"/>
  <c r="I184" i="3"/>
  <c r="H210" i="3"/>
  <c r="J187" i="3"/>
  <c r="N247" i="3"/>
  <c r="I269" i="3"/>
  <c r="H337" i="3"/>
  <c r="I181" i="3"/>
  <c r="J257" i="3"/>
  <c r="I344" i="3"/>
  <c r="J318" i="3"/>
  <c r="H216" i="3"/>
  <c r="H252" i="3"/>
  <c r="I226" i="3"/>
  <c r="P247" i="3"/>
  <c r="H301" i="3"/>
  <c r="I275" i="3"/>
  <c r="H422" i="3"/>
  <c r="I396" i="3"/>
  <c r="I233" i="3"/>
  <c r="H340" i="3"/>
  <c r="I314" i="3"/>
  <c r="I360" i="3"/>
  <c r="H386" i="3"/>
  <c r="H363" i="3"/>
  <c r="I274" i="3"/>
  <c r="H257" i="3"/>
  <c r="I383" i="3"/>
  <c r="I225" i="3"/>
  <c r="I270" i="3"/>
  <c r="H296" i="3"/>
  <c r="J271" i="3"/>
  <c r="I297" i="3"/>
  <c r="H336" i="3"/>
  <c r="I310" i="3"/>
  <c r="I317" i="3"/>
  <c r="H343" i="3"/>
  <c r="K357" i="3"/>
  <c r="J383" i="3"/>
  <c r="J267" i="3"/>
  <c r="I293" i="3"/>
  <c r="H376" i="3"/>
  <c r="P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39" i="3"/>
  <c r="J385" i="3"/>
  <c r="K359" i="3"/>
  <c r="H424" i="3"/>
  <c r="I398" i="3"/>
  <c r="I441" i="3"/>
  <c r="H467" i="3"/>
  <c r="I319" i="3"/>
  <c r="H384" i="3"/>
  <c r="I358" i="3"/>
  <c r="J400" i="3"/>
  <c r="H466" i="3"/>
  <c r="H472" i="3"/>
  <c r="I446" i="3"/>
  <c r="H449" i="3"/>
  <c r="I444" i="3"/>
  <c r="H470" i="3"/>
  <c r="J447" i="3"/>
  <c r="I473" i="3"/>
  <c r="H465" i="3"/>
  <c r="I385" i="3"/>
  <c r="I399" i="3"/>
  <c r="H427" i="3"/>
  <c r="H406" i="3"/>
  <c r="J439" i="3"/>
  <c r="H474" i="3"/>
  <c r="I448" i="3"/>
  <c r="I401" i="3"/>
  <c r="I405" i="3"/>
  <c r="H431" i="3"/>
  <c r="E27" i="4" l="1"/>
  <c r="K29" i="3"/>
  <c r="I28" i="4" s="1"/>
  <c r="M29" i="3"/>
  <c r="K28" i="4" s="1"/>
  <c r="L29" i="3"/>
  <c r="J28" i="4" s="1"/>
  <c r="L30" i="3"/>
  <c r="J29" i="4" s="1"/>
  <c r="S30" i="3"/>
  <c r="Q29" i="4" s="1"/>
  <c r="K30" i="3"/>
  <c r="I29" i="4" s="1"/>
  <c r="E29" i="4" s="1"/>
  <c r="T204" i="3"/>
  <c r="L161" i="3"/>
  <c r="I161" i="3"/>
  <c r="R12" i="4"/>
  <c r="Q12" i="4"/>
  <c r="S29" i="3"/>
  <c r="Q28" i="4" s="1"/>
  <c r="P29" i="3"/>
  <c r="N28" i="4" s="1"/>
  <c r="N29" i="3"/>
  <c r="L28" i="4" s="1"/>
  <c r="R29" i="3"/>
  <c r="P28" i="4" s="1"/>
  <c r="J29" i="3"/>
  <c r="H28" i="4" s="1"/>
  <c r="H29" i="3"/>
  <c r="F28" i="4" s="1"/>
  <c r="H258" i="3"/>
  <c r="O29" i="3"/>
  <c r="M28" i="4" s="1"/>
  <c r="H170" i="3"/>
  <c r="H174" i="3" s="1"/>
  <c r="K161" i="3"/>
  <c r="O161" i="3"/>
  <c r="H161" i="3"/>
  <c r="N161" i="3"/>
  <c r="M161" i="3"/>
  <c r="P161" i="3"/>
  <c r="Q161" i="3"/>
  <c r="T161" i="3"/>
  <c r="T29" i="3"/>
  <c r="R28" i="4" s="1"/>
  <c r="I84" i="3"/>
  <c r="I75" i="3"/>
  <c r="H84" i="3"/>
  <c r="H88" i="3" s="1"/>
  <c r="L75" i="3"/>
  <c r="I294" i="3"/>
  <c r="J468" i="3"/>
  <c r="I468" i="3"/>
  <c r="I209" i="3"/>
  <c r="J139" i="3"/>
  <c r="J165" i="3" s="1"/>
  <c r="K101" i="3"/>
  <c r="K356" i="3"/>
  <c r="K382" i="3" s="1"/>
  <c r="I254" i="3"/>
  <c r="K61" i="3"/>
  <c r="L61" i="3" s="1"/>
  <c r="J443" i="3"/>
  <c r="K443" i="3" s="1"/>
  <c r="I430" i="3"/>
  <c r="J402" i="3"/>
  <c r="I423" i="3"/>
  <c r="J397" i="3"/>
  <c r="I380" i="3"/>
  <c r="J354" i="3"/>
  <c r="H389" i="3"/>
  <c r="I382" i="3"/>
  <c r="H35" i="3"/>
  <c r="F35" i="4" s="1"/>
  <c r="I338" i="3"/>
  <c r="J312" i="3"/>
  <c r="I341" i="3"/>
  <c r="J315" i="3"/>
  <c r="I302" i="3"/>
  <c r="J276" i="3"/>
  <c r="J224" i="3"/>
  <c r="J250" i="3" s="1"/>
  <c r="H260" i="3"/>
  <c r="J254" i="3"/>
  <c r="K228" i="3"/>
  <c r="J182" i="3"/>
  <c r="J189" i="3"/>
  <c r="J215" i="3" s="1"/>
  <c r="I191" i="3"/>
  <c r="H217" i="3"/>
  <c r="I168" i="3"/>
  <c r="J168" i="3"/>
  <c r="I172" i="3"/>
  <c r="J146" i="3"/>
  <c r="J124" i="3"/>
  <c r="K98" i="3"/>
  <c r="J99" i="3"/>
  <c r="J125" i="3" s="1"/>
  <c r="I427" i="3"/>
  <c r="I406" i="3"/>
  <c r="J401" i="3"/>
  <c r="I251" i="3"/>
  <c r="J225" i="3"/>
  <c r="J274" i="3"/>
  <c r="I300" i="3"/>
  <c r="I422" i="3"/>
  <c r="J396" i="3"/>
  <c r="I252" i="3"/>
  <c r="J226" i="3"/>
  <c r="K257" i="3"/>
  <c r="L231" i="3"/>
  <c r="I210" i="3"/>
  <c r="J184" i="3"/>
  <c r="I164" i="3"/>
  <c r="J138" i="3"/>
  <c r="J62" i="3"/>
  <c r="H37" i="3"/>
  <c r="F37" i="4" s="1"/>
  <c r="H34" i="3"/>
  <c r="I13" i="3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J273" i="3"/>
  <c r="I234" i="3"/>
  <c r="J229" i="3"/>
  <c r="I255" i="3"/>
  <c r="J145" i="3"/>
  <c r="I171" i="3"/>
  <c r="J144" i="3"/>
  <c r="I170" i="3"/>
  <c r="H39" i="3"/>
  <c r="I129" i="3"/>
  <c r="J103" i="3"/>
  <c r="I424" i="3"/>
  <c r="J398" i="3"/>
  <c r="J448" i="3"/>
  <c r="I474" i="3"/>
  <c r="I425" i="3"/>
  <c r="J399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1" i="3"/>
  <c r="F41" i="4" s="1"/>
  <c r="I345" i="3"/>
  <c r="J319" i="3"/>
  <c r="J293" i="3"/>
  <c r="K267" i="3"/>
  <c r="J59" i="3"/>
  <c r="J445" i="3"/>
  <c r="J430" i="3"/>
  <c r="K404" i="3"/>
  <c r="J360" i="3"/>
  <c r="I386" i="3"/>
  <c r="J275" i="3"/>
  <c r="I301" i="3"/>
  <c r="J181" i="3"/>
  <c r="I207" i="3"/>
  <c r="K173" i="3"/>
  <c r="L147" i="3"/>
  <c r="L142" i="3"/>
  <c r="K168" i="3"/>
  <c r="J60" i="3"/>
  <c r="I49" i="3"/>
  <c r="I92" i="3" s="1"/>
  <c r="I135" i="3" s="1"/>
  <c r="I178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217" i="3" s="1"/>
  <c r="I337" i="3"/>
  <c r="J311" i="3"/>
  <c r="H38" i="3"/>
  <c r="F38" i="4" s="1"/>
  <c r="K188" i="3"/>
  <c r="J214" i="3"/>
  <c r="H42" i="3"/>
  <c r="F42" i="4" s="1"/>
  <c r="H36" i="3"/>
  <c r="I126" i="3"/>
  <c r="I105" i="3"/>
  <c r="J100" i="3"/>
  <c r="L442" i="3"/>
  <c r="K468" i="3"/>
  <c r="I472" i="3"/>
  <c r="J446" i="3"/>
  <c r="K385" i="3"/>
  <c r="L359" i="3"/>
  <c r="J344" i="3"/>
  <c r="K318" i="3"/>
  <c r="J213" i="3"/>
  <c r="K187" i="3"/>
  <c r="J294" i="3"/>
  <c r="K268" i="3"/>
  <c r="I211" i="3"/>
  <c r="J185" i="3"/>
  <c r="J230" i="3"/>
  <c r="I256" i="3"/>
  <c r="H43" i="3"/>
  <c r="F43" i="4" s="1"/>
  <c r="J54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79" i="3"/>
  <c r="J227" i="3"/>
  <c r="I253" i="3"/>
  <c r="J52" i="3"/>
  <c r="I78" i="3"/>
  <c r="I122" i="3"/>
  <c r="J96" i="3"/>
  <c r="I121" i="3"/>
  <c r="J95" i="3"/>
  <c r="L356" i="3" l="1"/>
  <c r="E28" i="4"/>
  <c r="K139" i="3"/>
  <c r="J84" i="3"/>
  <c r="K86" i="3"/>
  <c r="K224" i="3"/>
  <c r="L101" i="3"/>
  <c r="J469" i="3"/>
  <c r="K402" i="3"/>
  <c r="J423" i="3"/>
  <c r="K397" i="3"/>
  <c r="I389" i="3"/>
  <c r="J380" i="3"/>
  <c r="K354" i="3"/>
  <c r="K315" i="3"/>
  <c r="J341" i="3"/>
  <c r="J338" i="3"/>
  <c r="K312" i="3"/>
  <c r="J302" i="3"/>
  <c r="K276" i="3"/>
  <c r="L228" i="3"/>
  <c r="K254" i="3"/>
  <c r="K182" i="3"/>
  <c r="J208" i="3"/>
  <c r="K189" i="3"/>
  <c r="K215" i="3" s="1"/>
  <c r="I37" i="3"/>
  <c r="G37" i="4" s="1"/>
  <c r="I38" i="3"/>
  <c r="G38" i="4" s="1"/>
  <c r="J172" i="3"/>
  <c r="K146" i="3"/>
  <c r="K99" i="3"/>
  <c r="K125" i="3" s="1"/>
  <c r="I36" i="3"/>
  <c r="I35" i="3"/>
  <c r="G35" i="4" s="1"/>
  <c r="K124" i="3"/>
  <c r="L98" i="3"/>
  <c r="K227" i="3"/>
  <c r="J253" i="3"/>
  <c r="K269" i="3"/>
  <c r="J295" i="3"/>
  <c r="K465" i="3"/>
  <c r="L439" i="3"/>
  <c r="L99" i="3"/>
  <c r="K441" i="3"/>
  <c r="J467" i="3"/>
  <c r="K275" i="3"/>
  <c r="J301" i="3"/>
  <c r="K445" i="3"/>
  <c r="L189" i="3"/>
  <c r="I42" i="3"/>
  <c r="G42" i="4" s="1"/>
  <c r="J170" i="3"/>
  <c r="K144" i="3"/>
  <c r="J466" i="3"/>
  <c r="K440" i="3"/>
  <c r="J300" i="3"/>
  <c r="K274" i="3"/>
  <c r="K54" i="3"/>
  <c r="J121" i="3"/>
  <c r="K95" i="3"/>
  <c r="J79" i="3"/>
  <c r="K233" i="3"/>
  <c r="J259" i="3"/>
  <c r="L382" i="3"/>
  <c r="M356" i="3"/>
  <c r="K311" i="3"/>
  <c r="J337" i="3"/>
  <c r="L400" i="3"/>
  <c r="K426" i="3"/>
  <c r="I41" i="3"/>
  <c r="G41" i="4" s="1"/>
  <c r="K59" i="3"/>
  <c r="J148" i="3"/>
  <c r="J169" i="3"/>
  <c r="K143" i="3"/>
  <c r="J130" i="3"/>
  <c r="K104" i="3"/>
  <c r="M61" i="3"/>
  <c r="L86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165" i="3"/>
  <c r="L139" i="3"/>
  <c r="K388" i="3"/>
  <c r="L362" i="3"/>
  <c r="K430" i="3"/>
  <c r="L404" i="3"/>
  <c r="K293" i="3"/>
  <c r="L267" i="3"/>
  <c r="I174" i="3"/>
  <c r="K250" i="3"/>
  <c r="L224" i="3"/>
  <c r="I260" i="3"/>
  <c r="K353" i="3"/>
  <c r="J379" i="3"/>
  <c r="K469" i="3"/>
  <c r="L443" i="3"/>
  <c r="I88" i="3"/>
  <c r="I39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K229" i="3"/>
  <c r="J255" i="3"/>
  <c r="J234" i="3"/>
  <c r="J336" i="3"/>
  <c r="K310" i="3"/>
  <c r="I43" i="3"/>
  <c r="G43" i="4" s="1"/>
  <c r="K294" i="3"/>
  <c r="L268" i="3"/>
  <c r="K60" i="3"/>
  <c r="K145" i="3"/>
  <c r="J171" i="3"/>
  <c r="I34" i="3"/>
  <c r="K230" i="3"/>
  <c r="J256" i="3"/>
  <c r="J340" i="3"/>
  <c r="K314" i="3"/>
  <c r="K361" i="3"/>
  <c r="J387" i="3"/>
  <c r="M142" i="3"/>
  <c r="L168" i="3"/>
  <c r="J345" i="3"/>
  <c r="K319" i="3"/>
  <c r="K212" i="3"/>
  <c r="L186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J78" i="3"/>
  <c r="K52" i="3"/>
  <c r="K232" i="3"/>
  <c r="J258" i="3"/>
  <c r="J343" i="3"/>
  <c r="K317" i="3"/>
  <c r="K473" i="3"/>
  <c r="L447" i="3"/>
  <c r="K185" i="3"/>
  <c r="J211" i="3"/>
  <c r="K344" i="3"/>
  <c r="L318" i="3"/>
  <c r="L188" i="3"/>
  <c r="K214" i="3"/>
  <c r="J207" i="3"/>
  <c r="K181" i="3"/>
  <c r="K273" i="3"/>
  <c r="J13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K62" i="3" l="1"/>
  <c r="K84" i="3"/>
  <c r="M101" i="3"/>
  <c r="N101" i="3" s="1"/>
  <c r="J38" i="3"/>
  <c r="H38" i="4" s="1"/>
  <c r="J37" i="3"/>
  <c r="H37" i="4" s="1"/>
  <c r="L397" i="3"/>
  <c r="K423" i="3"/>
  <c r="L402" i="3"/>
  <c r="K380" i="3"/>
  <c r="L354" i="3"/>
  <c r="J389" i="3"/>
  <c r="L312" i="3"/>
  <c r="K338" i="3"/>
  <c r="L315" i="3"/>
  <c r="K341" i="3"/>
  <c r="K302" i="3"/>
  <c r="L276" i="3"/>
  <c r="M228" i="3"/>
  <c r="L254" i="3"/>
  <c r="L182" i="3"/>
  <c r="K208" i="3"/>
  <c r="J42" i="3"/>
  <c r="H42" i="4" s="1"/>
  <c r="L146" i="3"/>
  <c r="K172" i="3"/>
  <c r="L124" i="3"/>
  <c r="M98" i="3"/>
  <c r="K129" i="3"/>
  <c r="L103" i="3"/>
  <c r="M173" i="3"/>
  <c r="N147" i="3"/>
  <c r="K128" i="3"/>
  <c r="L102" i="3"/>
  <c r="L473" i="3"/>
  <c r="M447" i="3"/>
  <c r="J43" i="3"/>
  <c r="H43" i="4" s="1"/>
  <c r="L138" i="3"/>
  <c r="K164" i="3"/>
  <c r="J41" i="3"/>
  <c r="H41" i="4" s="1"/>
  <c r="J260" i="3"/>
  <c r="K123" i="3"/>
  <c r="L97" i="3"/>
  <c r="L213" i="3"/>
  <c r="M187" i="3"/>
  <c r="L250" i="3"/>
  <c r="M224" i="3"/>
  <c r="K431" i="3"/>
  <c r="L405" i="3"/>
  <c r="K122" i="3"/>
  <c r="L96" i="3"/>
  <c r="J36" i="3"/>
  <c r="L125" i="3"/>
  <c r="M99" i="3"/>
  <c r="K425" i="3"/>
  <c r="L399" i="3"/>
  <c r="L273" i="3"/>
  <c r="M186" i="3"/>
  <c r="L212" i="3"/>
  <c r="L230" i="3"/>
  <c r="K256" i="3"/>
  <c r="L60" i="3"/>
  <c r="L229" i="3"/>
  <c r="K255" i="3"/>
  <c r="K234" i="3"/>
  <c r="K216" i="3"/>
  <c r="K217" i="3" s="1"/>
  <c r="L190" i="3"/>
  <c r="L191" i="3" s="1"/>
  <c r="L430" i="3"/>
  <c r="M404" i="3"/>
  <c r="K363" i="3"/>
  <c r="L358" i="3"/>
  <c r="K384" i="3"/>
  <c r="K251" i="3"/>
  <c r="L225" i="3"/>
  <c r="K148" i="3"/>
  <c r="L143" i="3"/>
  <c r="K169" i="3"/>
  <c r="L54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59" i="3"/>
  <c r="L311" i="3"/>
  <c r="K337" i="3"/>
  <c r="K79" i="3"/>
  <c r="K466" i="3"/>
  <c r="L440" i="3"/>
  <c r="K49" i="3"/>
  <c r="K92" i="3" s="1"/>
  <c r="K135" i="3" s="1"/>
  <c r="K178" i="3" s="1"/>
  <c r="L5" i="3"/>
  <c r="K343" i="3"/>
  <c r="L317" i="3"/>
  <c r="M141" i="3"/>
  <c r="L167" i="3"/>
  <c r="L297" i="3"/>
  <c r="M271" i="3"/>
  <c r="L448" i="3"/>
  <c r="K474" i="3"/>
  <c r="K258" i="3"/>
  <c r="L232" i="3"/>
  <c r="L361" i="3"/>
  <c r="K387" i="3"/>
  <c r="K336" i="3"/>
  <c r="L310" i="3"/>
  <c r="L165" i="3"/>
  <c r="M139" i="3"/>
  <c r="M383" i="3"/>
  <c r="N357" i="3"/>
  <c r="N61" i="3"/>
  <c r="M86" i="3"/>
  <c r="J35" i="3"/>
  <c r="H35" i="4" s="1"/>
  <c r="M189" i="3"/>
  <c r="L215" i="3"/>
  <c r="L269" i="3"/>
  <c r="K295" i="3"/>
  <c r="J88" i="3"/>
  <c r="J39" i="3"/>
  <c r="K300" i="3"/>
  <c r="L274" i="3"/>
  <c r="K13" i="3"/>
  <c r="K78" i="3"/>
  <c r="L52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L316" i="3"/>
  <c r="K320" i="3"/>
  <c r="L145" i="3"/>
  <c r="K171" i="3"/>
  <c r="K252" i="3"/>
  <c r="L226" i="3"/>
  <c r="L293" i="3"/>
  <c r="M267" i="3"/>
  <c r="K130" i="3"/>
  <c r="L104" i="3"/>
  <c r="L445" i="3"/>
  <c r="L227" i="3"/>
  <c r="K253" i="3"/>
  <c r="L62" i="3" l="1"/>
  <c r="L84" i="3"/>
  <c r="M402" i="3"/>
  <c r="L423" i="3"/>
  <c r="M397" i="3"/>
  <c r="L380" i="3"/>
  <c r="M354" i="3"/>
  <c r="K38" i="3"/>
  <c r="I38" i="4" s="1"/>
  <c r="L341" i="3"/>
  <c r="M315" i="3"/>
  <c r="M312" i="3"/>
  <c r="L338" i="3"/>
  <c r="L302" i="3"/>
  <c r="M276" i="3"/>
  <c r="K37" i="3"/>
  <c r="I37" i="4" s="1"/>
  <c r="K260" i="3"/>
  <c r="M254" i="3"/>
  <c r="N228" i="3"/>
  <c r="M182" i="3"/>
  <c r="L208" i="3"/>
  <c r="L172" i="3"/>
  <c r="M146" i="3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59" i="3"/>
  <c r="M426" i="3"/>
  <c r="N400" i="3"/>
  <c r="K36" i="3"/>
  <c r="L363" i="3"/>
  <c r="M358" i="3"/>
  <c r="L384" i="3"/>
  <c r="L255" i="3"/>
  <c r="L234" i="3"/>
  <c r="M229" i="3"/>
  <c r="K43" i="3"/>
  <c r="I43" i="4" s="1"/>
  <c r="L431" i="3"/>
  <c r="M405" i="3"/>
  <c r="L130" i="3"/>
  <c r="M104" i="3"/>
  <c r="M294" i="3"/>
  <c r="N268" i="3"/>
  <c r="O356" i="3"/>
  <c r="N382" i="3"/>
  <c r="L422" i="3"/>
  <c r="M396" i="3"/>
  <c r="N168" i="3"/>
  <c r="O142" i="3"/>
  <c r="M214" i="3"/>
  <c r="N188" i="3"/>
  <c r="M54" i="3"/>
  <c r="M60" i="3"/>
  <c r="M125" i="3"/>
  <c r="N99" i="3"/>
  <c r="L128" i="3"/>
  <c r="M102" i="3"/>
  <c r="M353" i="3"/>
  <c r="L379" i="3"/>
  <c r="L424" i="3"/>
  <c r="M398" i="3"/>
  <c r="L425" i="3"/>
  <c r="M399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41" i="4" s="1"/>
  <c r="K88" i="3"/>
  <c r="K39" i="3"/>
  <c r="M250" i="3"/>
  <c r="N224" i="3"/>
  <c r="L470" i="3"/>
  <c r="L449" i="3"/>
  <c r="M444" i="3"/>
  <c r="L345" i="3"/>
  <c r="M319" i="3"/>
  <c r="M297" i="3"/>
  <c r="N271" i="3"/>
  <c r="M441" i="3"/>
  <c r="L467" i="3"/>
  <c r="O359" i="3"/>
  <c r="N385" i="3"/>
  <c r="L78" i="3"/>
  <c r="M52" i="3"/>
  <c r="N86" i="3"/>
  <c r="O61" i="3"/>
  <c r="L258" i="3"/>
  <c r="M232" i="3"/>
  <c r="M167" i="3"/>
  <c r="N141" i="3"/>
  <c r="M270" i="3"/>
  <c r="L296" i="3"/>
  <c r="N339" i="3"/>
  <c r="O313" i="3"/>
  <c r="L148" i="3"/>
  <c r="M143" i="3"/>
  <c r="L169" i="3"/>
  <c r="O147" i="3"/>
  <c r="N173" i="3"/>
  <c r="N189" i="3"/>
  <c r="M215" i="3"/>
  <c r="M293" i="3"/>
  <c r="N267" i="3"/>
  <c r="M445" i="3"/>
  <c r="L298" i="3"/>
  <c r="L277" i="3"/>
  <c r="M272" i="3"/>
  <c r="L381" i="3"/>
  <c r="M355" i="3"/>
  <c r="K34" i="3"/>
  <c r="O357" i="3"/>
  <c r="N383" i="3"/>
  <c r="L343" i="3"/>
  <c r="M317" i="3"/>
  <c r="L79" i="3"/>
  <c r="O231" i="3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N187" i="3"/>
  <c r="M213" i="3"/>
  <c r="M227" i="3"/>
  <c r="L253" i="3"/>
  <c r="L252" i="3"/>
  <c r="M226" i="3"/>
  <c r="M185" i="3"/>
  <c r="L211" i="3"/>
  <c r="N183" i="3"/>
  <c r="M209" i="3"/>
  <c r="L13" i="3"/>
  <c r="L295" i="3"/>
  <c r="M269" i="3"/>
  <c r="M310" i="3"/>
  <c r="L336" i="3"/>
  <c r="K35" i="3"/>
  <c r="I35" i="4" s="1"/>
  <c r="M429" i="3"/>
  <c r="N403" i="3"/>
  <c r="L251" i="3"/>
  <c r="M225" i="3"/>
  <c r="O101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M5" i="3"/>
  <c r="L386" i="3"/>
  <c r="M360" i="3"/>
  <c r="M465" i="3"/>
  <c r="N439" i="3"/>
  <c r="L170" i="3"/>
  <c r="M144" i="3"/>
  <c r="M212" i="3"/>
  <c r="N186" i="3"/>
  <c r="L122" i="3"/>
  <c r="M96" i="3"/>
  <c r="L123" i="3"/>
  <c r="M97" i="3"/>
  <c r="K42" i="3"/>
  <c r="I42" i="4" s="1"/>
  <c r="M62" i="3" l="1"/>
  <c r="M84" i="3"/>
  <c r="L38" i="3"/>
  <c r="J38" i="4" s="1"/>
  <c r="M423" i="3"/>
  <c r="N397" i="3"/>
  <c r="N402" i="3"/>
  <c r="N354" i="3"/>
  <c r="M380" i="3"/>
  <c r="N312" i="3"/>
  <c r="M338" i="3"/>
  <c r="M341" i="3"/>
  <c r="N315" i="3"/>
  <c r="L37" i="3"/>
  <c r="J37" i="4" s="1"/>
  <c r="N276" i="3"/>
  <c r="M302" i="3"/>
  <c r="O228" i="3"/>
  <c r="N254" i="3"/>
  <c r="M208" i="3"/>
  <c r="N182" i="3"/>
  <c r="L42" i="3"/>
  <c r="J42" i="4" s="1"/>
  <c r="N146" i="3"/>
  <c r="M172" i="3"/>
  <c r="O98" i="3"/>
  <c r="N124" i="3"/>
  <c r="O439" i="3"/>
  <c r="N465" i="3"/>
  <c r="M474" i="3"/>
  <c r="N448" i="3"/>
  <c r="M171" i="3"/>
  <c r="N145" i="3"/>
  <c r="M13" i="3"/>
  <c r="M79" i="3"/>
  <c r="P359" i="3"/>
  <c r="O385" i="3"/>
  <c r="M379" i="3"/>
  <c r="N353" i="3"/>
  <c r="L41" i="3"/>
  <c r="J41" i="4" s="1"/>
  <c r="O268" i="3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N429" i="3"/>
  <c r="O403" i="3"/>
  <c r="N227" i="3"/>
  <c r="M253" i="3"/>
  <c r="N230" i="3"/>
  <c r="M256" i="3"/>
  <c r="M406" i="3"/>
  <c r="M427" i="3"/>
  <c r="N401" i="3"/>
  <c r="L35" i="3"/>
  <c r="J35" i="4" s="1"/>
  <c r="N272" i="3"/>
  <c r="M298" i="3"/>
  <c r="M277" i="3"/>
  <c r="O189" i="3"/>
  <c r="N215" i="3"/>
  <c r="P61" i="3"/>
  <c r="O86" i="3"/>
  <c r="M449" i="3"/>
  <c r="M470" i="3"/>
  <c r="N444" i="3"/>
  <c r="O443" i="3"/>
  <c r="N469" i="3"/>
  <c r="N316" i="3"/>
  <c r="M320" i="3"/>
  <c r="M128" i="3"/>
  <c r="N102" i="3"/>
  <c r="N60" i="3"/>
  <c r="M255" i="3"/>
  <c r="M234" i="3"/>
  <c r="N229" i="3"/>
  <c r="O362" i="3"/>
  <c r="N388" i="3"/>
  <c r="M343" i="3"/>
  <c r="N317" i="3"/>
  <c r="N270" i="3"/>
  <c r="M296" i="3"/>
  <c r="N54" i="3"/>
  <c r="M337" i="3"/>
  <c r="N311" i="3"/>
  <c r="O186" i="3"/>
  <c r="N212" i="3"/>
  <c r="M386" i="3"/>
  <c r="N360" i="3"/>
  <c r="M340" i="3"/>
  <c r="N314" i="3"/>
  <c r="P101" i="3"/>
  <c r="N209" i="3"/>
  <c r="O183" i="3"/>
  <c r="P147" i="3"/>
  <c r="O173" i="3"/>
  <c r="O141" i="3"/>
  <c r="N167" i="3"/>
  <c r="M78" i="3"/>
  <c r="N52" i="3"/>
  <c r="N233" i="3"/>
  <c r="M259" i="3"/>
  <c r="M425" i="3"/>
  <c r="N399" i="3"/>
  <c r="N125" i="3"/>
  <c r="O99" i="3"/>
  <c r="L36" i="3"/>
  <c r="L260" i="3"/>
  <c r="L174" i="3"/>
  <c r="L34" i="3"/>
  <c r="M467" i="3"/>
  <c r="N441" i="3"/>
  <c r="O404" i="3"/>
  <c r="N430" i="3"/>
  <c r="N344" i="3"/>
  <c r="O318" i="3"/>
  <c r="N214" i="3"/>
  <c r="O188" i="3"/>
  <c r="M422" i="3"/>
  <c r="N396" i="3"/>
  <c r="L389" i="3"/>
  <c r="N140" i="3"/>
  <c r="M166" i="3"/>
  <c r="N59" i="3"/>
  <c r="M191" i="3"/>
  <c r="M49" i="3"/>
  <c r="M92" i="3" s="1"/>
  <c r="M135" i="3" s="1"/>
  <c r="M178" i="3" s="1"/>
  <c r="N5" i="3"/>
  <c r="N103" i="3"/>
  <c r="M129" i="3"/>
  <c r="M251" i="3"/>
  <c r="N225" i="3"/>
  <c r="M336" i="3"/>
  <c r="N310" i="3"/>
  <c r="M211" i="3"/>
  <c r="N185" i="3"/>
  <c r="N213" i="3"/>
  <c r="O187" i="3"/>
  <c r="M301" i="3"/>
  <c r="N275" i="3"/>
  <c r="P231" i="3"/>
  <c r="O257" i="3"/>
  <c r="O383" i="3"/>
  <c r="P357" i="3"/>
  <c r="N445" i="3"/>
  <c r="M148" i="3"/>
  <c r="N143" i="3"/>
  <c r="M169" i="3"/>
  <c r="M258" i="3"/>
  <c r="N232" i="3"/>
  <c r="N297" i="3"/>
  <c r="O271" i="3"/>
  <c r="N446" i="3"/>
  <c r="M472" i="3"/>
  <c r="N398" i="3"/>
  <c r="M424" i="3"/>
  <c r="L43" i="3"/>
  <c r="J43" i="4" s="1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N250" i="3"/>
  <c r="O224" i="3"/>
  <c r="M466" i="3"/>
  <c r="N440" i="3"/>
  <c r="P442" i="3"/>
  <c r="O468" i="3"/>
  <c r="P142" i="3"/>
  <c r="O168" i="3"/>
  <c r="M431" i="3"/>
  <c r="N405" i="3"/>
  <c r="M207" i="3"/>
  <c r="N181" i="3"/>
  <c r="N144" i="3"/>
  <c r="M170" i="3"/>
  <c r="M123" i="3"/>
  <c r="N97" i="3"/>
  <c r="N273" i="3"/>
  <c r="M381" i="3"/>
  <c r="N355" i="3"/>
  <c r="O339" i="3"/>
  <c r="P313" i="3"/>
  <c r="M345" i="3"/>
  <c r="N319" i="3"/>
  <c r="M210" i="3"/>
  <c r="N184" i="3"/>
  <c r="L88" i="3"/>
  <c r="L39" i="3"/>
  <c r="P356" i="3"/>
  <c r="O382" i="3"/>
  <c r="N361" i="3"/>
  <c r="M387" i="3"/>
  <c r="W97" i="3" l="1"/>
  <c r="X97" i="3" s="1"/>
  <c r="N62" i="3"/>
  <c r="N84" i="3"/>
  <c r="M37" i="3"/>
  <c r="K37" i="4" s="1"/>
  <c r="O402" i="3"/>
  <c r="N423" i="3"/>
  <c r="O397" i="3"/>
  <c r="O354" i="3"/>
  <c r="N380" i="3"/>
  <c r="M38" i="3"/>
  <c r="K38" i="4" s="1"/>
  <c r="N341" i="3"/>
  <c r="O315" i="3"/>
  <c r="O312" i="3"/>
  <c r="N338" i="3"/>
  <c r="N302" i="3"/>
  <c r="O276" i="3"/>
  <c r="O254" i="3"/>
  <c r="P228" i="3"/>
  <c r="O182" i="3"/>
  <c r="N208" i="3"/>
  <c r="O146" i="3"/>
  <c r="N172" i="3"/>
  <c r="M41" i="3"/>
  <c r="K41" i="4" s="1"/>
  <c r="O124" i="3"/>
  <c r="P98" i="3"/>
  <c r="N123" i="3"/>
  <c r="O97" i="3"/>
  <c r="P468" i="3"/>
  <c r="Q442" i="3"/>
  <c r="Q357" i="3"/>
  <c r="P383" i="3"/>
  <c r="N211" i="3"/>
  <c r="O185" i="3"/>
  <c r="O140" i="3"/>
  <c r="N166" i="3"/>
  <c r="N78" i="3"/>
  <c r="O52" i="3"/>
  <c r="M260" i="3"/>
  <c r="P86" i="3"/>
  <c r="Q61" i="3"/>
  <c r="O165" i="3"/>
  <c r="P139" i="3"/>
  <c r="Q313" i="3"/>
  <c r="P339" i="3"/>
  <c r="N431" i="3"/>
  <c r="O405" i="3"/>
  <c r="N121" i="3"/>
  <c r="O95" i="3"/>
  <c r="Q356" i="3"/>
  <c r="P382" i="3"/>
  <c r="N466" i="3"/>
  <c r="O440" i="3"/>
  <c r="N258" i="3"/>
  <c r="O232" i="3"/>
  <c r="O344" i="3"/>
  <c r="P318" i="3"/>
  <c r="O125" i="3"/>
  <c r="P99" i="3"/>
  <c r="M34" i="3"/>
  <c r="P183" i="3"/>
  <c r="O209" i="3"/>
  <c r="O270" i="3"/>
  <c r="N296" i="3"/>
  <c r="O60" i="3"/>
  <c r="P447" i="3"/>
  <c r="O473" i="3"/>
  <c r="N379" i="3"/>
  <c r="O353" i="3"/>
  <c r="N79" i="3"/>
  <c r="O310" i="3"/>
  <c r="N336" i="3"/>
  <c r="N122" i="3"/>
  <c r="O96" i="3"/>
  <c r="N171" i="3"/>
  <c r="O145" i="3"/>
  <c r="O144" i="3"/>
  <c r="N170" i="3"/>
  <c r="P168" i="3"/>
  <c r="Q142" i="3"/>
  <c r="P224" i="3"/>
  <c r="O250" i="3"/>
  <c r="M174" i="3"/>
  <c r="Q231" i="3"/>
  <c r="P257" i="3"/>
  <c r="N425" i="3"/>
  <c r="O399" i="3"/>
  <c r="P141" i="3"/>
  <c r="O167" i="3"/>
  <c r="Q101" i="3"/>
  <c r="O212" i="3"/>
  <c r="P186" i="3"/>
  <c r="N128" i="3"/>
  <c r="O102" i="3"/>
  <c r="P443" i="3"/>
  <c r="O469" i="3"/>
  <c r="O230" i="3"/>
  <c r="N256" i="3"/>
  <c r="P189" i="3"/>
  <c r="O215" i="3"/>
  <c r="N210" i="3"/>
  <c r="O184" i="3"/>
  <c r="M43" i="3"/>
  <c r="K43" i="4" s="1"/>
  <c r="O398" i="3"/>
  <c r="N424" i="3"/>
  <c r="O143" i="3"/>
  <c r="N169" i="3"/>
  <c r="N148" i="3"/>
  <c r="N301" i="3"/>
  <c r="O275" i="3"/>
  <c r="N251" i="3"/>
  <c r="O225" i="3"/>
  <c r="P404" i="3"/>
  <c r="O430" i="3"/>
  <c r="O311" i="3"/>
  <c r="N337" i="3"/>
  <c r="N449" i="3"/>
  <c r="O444" i="3"/>
  <c r="N470" i="3"/>
  <c r="N130" i="3"/>
  <c r="O104" i="3"/>
  <c r="O426" i="3"/>
  <c r="P400" i="3"/>
  <c r="N474" i="3"/>
  <c r="O448" i="3"/>
  <c r="N381" i="3"/>
  <c r="O355" i="3"/>
  <c r="N252" i="3"/>
  <c r="O226" i="3"/>
  <c r="N49" i="3"/>
  <c r="N92" i="3" s="1"/>
  <c r="N135" i="3" s="1"/>
  <c r="N178" i="3" s="1"/>
  <c r="O5" i="3"/>
  <c r="O274" i="3"/>
  <c r="N300" i="3"/>
  <c r="N207" i="3"/>
  <c r="O181" i="3"/>
  <c r="N295" i="3"/>
  <c r="O269" i="3"/>
  <c r="O59" i="3"/>
  <c r="N422" i="3"/>
  <c r="O396" i="3"/>
  <c r="Q147" i="3"/>
  <c r="P173" i="3"/>
  <c r="N340" i="3"/>
  <c r="O314" i="3"/>
  <c r="P362" i="3"/>
  <c r="O388" i="3"/>
  <c r="N298" i="3"/>
  <c r="O272" i="3"/>
  <c r="N277" i="3"/>
  <c r="O227" i="3"/>
  <c r="N253" i="3"/>
  <c r="M389" i="3"/>
  <c r="O446" i="3"/>
  <c r="N472" i="3"/>
  <c r="O445" i="3"/>
  <c r="P187" i="3"/>
  <c r="O213" i="3"/>
  <c r="M42" i="3"/>
  <c r="K42" i="4" s="1"/>
  <c r="N259" i="3"/>
  <c r="O233" i="3"/>
  <c r="M36" i="3"/>
  <c r="N234" i="3"/>
  <c r="O229" i="3"/>
  <c r="N255" i="3"/>
  <c r="O316" i="3"/>
  <c r="N320" i="3"/>
  <c r="O429" i="3"/>
  <c r="P403" i="3"/>
  <c r="O190" i="3"/>
  <c r="N216" i="3"/>
  <c r="N217" i="3" s="1"/>
  <c r="Q359" i="3"/>
  <c r="P385" i="3"/>
  <c r="N13" i="3"/>
  <c r="N126" i="3"/>
  <c r="N105" i="3"/>
  <c r="O100" i="3"/>
  <c r="N343" i="3"/>
  <c r="O317" i="3"/>
  <c r="M35" i="3"/>
  <c r="K35" i="4" s="1"/>
  <c r="N345" i="3"/>
  <c r="O319" i="3"/>
  <c r="M88" i="3"/>
  <c r="M39" i="3"/>
  <c r="N387" i="3"/>
  <c r="O361" i="3"/>
  <c r="O273" i="3"/>
  <c r="O293" i="3"/>
  <c r="P267" i="3"/>
  <c r="N164" i="3"/>
  <c r="O138" i="3"/>
  <c r="O358" i="3"/>
  <c r="N384" i="3"/>
  <c r="N363" i="3"/>
  <c r="P271" i="3"/>
  <c r="O297" i="3"/>
  <c r="N129" i="3"/>
  <c r="O103" i="3"/>
  <c r="O214" i="3"/>
  <c r="P188" i="3"/>
  <c r="O441" i="3"/>
  <c r="N467" i="3"/>
  <c r="N386" i="3"/>
  <c r="O360" i="3"/>
  <c r="O54" i="3"/>
  <c r="N406" i="3"/>
  <c r="O401" i="3"/>
  <c r="N427" i="3"/>
  <c r="O294" i="3"/>
  <c r="P268" i="3"/>
  <c r="O465" i="3"/>
  <c r="P439" i="3"/>
  <c r="L114" i="3" l="1"/>
  <c r="Q114" i="3"/>
  <c r="J114" i="3"/>
  <c r="T114" i="3"/>
  <c r="I114" i="3"/>
  <c r="K114" i="3"/>
  <c r="H114" i="3"/>
  <c r="M114" i="3"/>
  <c r="S114" i="3"/>
  <c r="R114" i="3"/>
  <c r="N114" i="3"/>
  <c r="O114" i="3"/>
  <c r="P114" i="3"/>
  <c r="O62" i="3"/>
  <c r="O84" i="3"/>
  <c r="N260" i="3"/>
  <c r="P397" i="3"/>
  <c r="O423" i="3"/>
  <c r="P402" i="3"/>
  <c r="W398" i="3" s="1"/>
  <c r="X398" i="3" s="1"/>
  <c r="P354" i="3"/>
  <c r="O380" i="3"/>
  <c r="N38" i="3"/>
  <c r="L38" i="4" s="1"/>
  <c r="O338" i="3"/>
  <c r="P312" i="3"/>
  <c r="O341" i="3"/>
  <c r="P315" i="3"/>
  <c r="O302" i="3"/>
  <c r="P276" i="3"/>
  <c r="N37" i="3"/>
  <c r="L37" i="4" s="1"/>
  <c r="P254" i="3"/>
  <c r="Q228" i="3"/>
  <c r="O208" i="3"/>
  <c r="P182" i="3"/>
  <c r="O172" i="3"/>
  <c r="P146" i="3"/>
  <c r="N34" i="3"/>
  <c r="P124" i="3"/>
  <c r="Q98" i="3"/>
  <c r="O13" i="3"/>
  <c r="P316" i="3"/>
  <c r="W312" i="3" s="1"/>
  <c r="X312" i="3" s="1"/>
  <c r="O320" i="3"/>
  <c r="O422" i="3"/>
  <c r="P396" i="3"/>
  <c r="N88" i="3"/>
  <c r="N39" i="3"/>
  <c r="O49" i="3"/>
  <c r="O92" i="3" s="1"/>
  <c r="O135" i="3" s="1"/>
  <c r="O178" i="3" s="1"/>
  <c r="P5" i="3"/>
  <c r="O256" i="3"/>
  <c r="P230" i="3"/>
  <c r="R101" i="3"/>
  <c r="N35" i="3"/>
  <c r="L35" i="4" s="1"/>
  <c r="P60" i="3"/>
  <c r="P344" i="3"/>
  <c r="Q318" i="3"/>
  <c r="O466" i="3"/>
  <c r="P440" i="3"/>
  <c r="P59" i="3"/>
  <c r="Q271" i="3"/>
  <c r="P297" i="3"/>
  <c r="P273" i="3"/>
  <c r="Q362" i="3"/>
  <c r="P388" i="3"/>
  <c r="N43" i="3"/>
  <c r="L43" i="4" s="1"/>
  <c r="O449" i="3"/>
  <c r="P444" i="3"/>
  <c r="O470" i="3"/>
  <c r="O301" i="3"/>
  <c r="P275" i="3"/>
  <c r="P96" i="3"/>
  <c r="O122" i="3"/>
  <c r="O379" i="3"/>
  <c r="P353" i="3"/>
  <c r="R313" i="3"/>
  <c r="Q339" i="3"/>
  <c r="P52" i="3"/>
  <c r="O78" i="3"/>
  <c r="O343" i="3"/>
  <c r="P317" i="3"/>
  <c r="Q443" i="3"/>
  <c r="P469" i="3"/>
  <c r="P250" i="3"/>
  <c r="Q224" i="3"/>
  <c r="O296" i="3"/>
  <c r="P270" i="3"/>
  <c r="R357" i="3"/>
  <c r="Q383" i="3"/>
  <c r="P294" i="3"/>
  <c r="Q268" i="3"/>
  <c r="N36" i="3"/>
  <c r="P441" i="3"/>
  <c r="O467" i="3"/>
  <c r="N389" i="3"/>
  <c r="O387" i="3"/>
  <c r="P361" i="3"/>
  <c r="O234" i="3"/>
  <c r="P229" i="3"/>
  <c r="O255" i="3"/>
  <c r="P213" i="3"/>
  <c r="Q187" i="3"/>
  <c r="O253" i="3"/>
  <c r="P227" i="3"/>
  <c r="P181" i="3"/>
  <c r="O207" i="3"/>
  <c r="P426" i="3"/>
  <c r="Q400" i="3"/>
  <c r="O210" i="3"/>
  <c r="P184" i="3"/>
  <c r="O128" i="3"/>
  <c r="P102" i="3"/>
  <c r="Q141" i="3"/>
  <c r="P167" i="3"/>
  <c r="R142" i="3"/>
  <c r="Q168" i="3"/>
  <c r="R356" i="3"/>
  <c r="Q382" i="3"/>
  <c r="P54" i="3"/>
  <c r="R359" i="3"/>
  <c r="Q385" i="3"/>
  <c r="O386" i="3"/>
  <c r="P360" i="3"/>
  <c r="Q188" i="3"/>
  <c r="P214" i="3"/>
  <c r="O384" i="3"/>
  <c r="P358" i="3"/>
  <c r="O363" i="3"/>
  <c r="O126" i="3"/>
  <c r="P100" i="3"/>
  <c r="O105" i="3"/>
  <c r="P190" i="3"/>
  <c r="P191" i="3" s="1"/>
  <c r="O216" i="3"/>
  <c r="O217" i="3" s="1"/>
  <c r="P445" i="3"/>
  <c r="W441" i="3" s="1"/>
  <c r="X441" i="3" s="1"/>
  <c r="O295" i="3"/>
  <c r="P269" i="3"/>
  <c r="O381" i="3"/>
  <c r="P355" i="3"/>
  <c r="O337" i="3"/>
  <c r="P311" i="3"/>
  <c r="N174" i="3"/>
  <c r="O425" i="3"/>
  <c r="P399" i="3"/>
  <c r="P310" i="3"/>
  <c r="O336" i="3"/>
  <c r="Q447" i="3"/>
  <c r="P473" i="3"/>
  <c r="P209" i="3"/>
  <c r="Q183" i="3"/>
  <c r="P232" i="3"/>
  <c r="O258" i="3"/>
  <c r="O121" i="3"/>
  <c r="P95" i="3"/>
  <c r="P140" i="3"/>
  <c r="O166" i="3"/>
  <c r="R442" i="3"/>
  <c r="Q468" i="3"/>
  <c r="O164" i="3"/>
  <c r="P138" i="3"/>
  <c r="P429" i="3"/>
  <c r="Q403" i="3"/>
  <c r="O298" i="3"/>
  <c r="O277" i="3"/>
  <c r="P272" i="3"/>
  <c r="R147" i="3"/>
  <c r="Q173" i="3"/>
  <c r="O130" i="3"/>
  <c r="P104" i="3"/>
  <c r="P143" i="3"/>
  <c r="O169" i="3"/>
  <c r="O148" i="3"/>
  <c r="P212" i="3"/>
  <c r="Q186" i="3"/>
  <c r="R61" i="3"/>
  <c r="Q86" i="3"/>
  <c r="P401" i="3"/>
  <c r="O427" i="3"/>
  <c r="O406" i="3"/>
  <c r="O129" i="3"/>
  <c r="P103" i="3"/>
  <c r="O259" i="3"/>
  <c r="P233" i="3"/>
  <c r="P274" i="3"/>
  <c r="O300" i="3"/>
  <c r="O474" i="3"/>
  <c r="P448" i="3"/>
  <c r="P430" i="3"/>
  <c r="Q404" i="3"/>
  <c r="P215" i="3"/>
  <c r="Q189" i="3"/>
  <c r="O191" i="3"/>
  <c r="P144" i="3"/>
  <c r="O170" i="3"/>
  <c r="P125" i="3"/>
  <c r="Q99" i="3"/>
  <c r="O431" i="3"/>
  <c r="P405" i="3"/>
  <c r="O123" i="3"/>
  <c r="P97" i="3"/>
  <c r="O340" i="3"/>
  <c r="P314" i="3"/>
  <c r="O252" i="3"/>
  <c r="P226" i="3"/>
  <c r="P165" i="3"/>
  <c r="Q139" i="3"/>
  <c r="Q439" i="3"/>
  <c r="P465" i="3"/>
  <c r="N42" i="3"/>
  <c r="L42" i="4" s="1"/>
  <c r="P293" i="3"/>
  <c r="Q267" i="3"/>
  <c r="O345" i="3"/>
  <c r="P319" i="3"/>
  <c r="O472" i="3"/>
  <c r="P446" i="3"/>
  <c r="O251" i="3"/>
  <c r="P225" i="3"/>
  <c r="O424" i="3"/>
  <c r="P398" i="3"/>
  <c r="Q257" i="3"/>
  <c r="R231" i="3"/>
  <c r="O171" i="3"/>
  <c r="P145" i="3"/>
  <c r="O79" i="3"/>
  <c r="N41" i="3"/>
  <c r="L41" i="4" s="1"/>
  <c r="O211" i="3"/>
  <c r="P185" i="3"/>
  <c r="L458" i="3" l="1"/>
  <c r="H458" i="3"/>
  <c r="R458" i="3"/>
  <c r="R462" i="3" s="1"/>
  <c r="S458" i="3"/>
  <c r="S462" i="3" s="1"/>
  <c r="Q458" i="3"/>
  <c r="Q462" i="3" s="1"/>
  <c r="K458" i="3"/>
  <c r="O458" i="3"/>
  <c r="J458" i="3"/>
  <c r="N458" i="3"/>
  <c r="T458" i="3"/>
  <c r="T462" i="3" s="1"/>
  <c r="M458" i="3"/>
  <c r="P458" i="3"/>
  <c r="P462" i="3" s="1"/>
  <c r="I458" i="3"/>
  <c r="M415" i="3"/>
  <c r="P415" i="3"/>
  <c r="P419" i="3" s="1"/>
  <c r="H415" i="3"/>
  <c r="Q415" i="3"/>
  <c r="Q419" i="3" s="1"/>
  <c r="O415" i="3"/>
  <c r="L415" i="3"/>
  <c r="I415" i="3"/>
  <c r="T415" i="3"/>
  <c r="T419" i="3" s="1"/>
  <c r="N415" i="3"/>
  <c r="S415" i="3"/>
  <c r="S419" i="3" s="1"/>
  <c r="K415" i="3"/>
  <c r="R415" i="3"/>
  <c r="R419" i="3" s="1"/>
  <c r="J415" i="3"/>
  <c r="N329" i="3"/>
  <c r="L329" i="3"/>
  <c r="R329" i="3"/>
  <c r="R333" i="3" s="1"/>
  <c r="I329" i="3"/>
  <c r="J329" i="3"/>
  <c r="O329" i="3"/>
  <c r="H329" i="3"/>
  <c r="S329" i="3"/>
  <c r="S333" i="3" s="1"/>
  <c r="K329" i="3"/>
  <c r="M329" i="3"/>
  <c r="Q329" i="3"/>
  <c r="Q333" i="3" s="1"/>
  <c r="T329" i="3"/>
  <c r="T333" i="3" s="1"/>
  <c r="P329" i="3"/>
  <c r="P333" i="3" s="1"/>
  <c r="W269" i="3"/>
  <c r="X269" i="3" s="1"/>
  <c r="G14" i="3"/>
  <c r="N118" i="3"/>
  <c r="N127" i="3"/>
  <c r="J118" i="3"/>
  <c r="J127" i="3"/>
  <c r="P118" i="3"/>
  <c r="P127" i="3"/>
  <c r="R118" i="3"/>
  <c r="Q118" i="3"/>
  <c r="I118" i="3"/>
  <c r="I127" i="3"/>
  <c r="S118" i="3"/>
  <c r="L118" i="3"/>
  <c r="L127" i="3"/>
  <c r="T118" i="3"/>
  <c r="Q127" i="3"/>
  <c r="M118" i="3"/>
  <c r="M127" i="3"/>
  <c r="H127" i="3"/>
  <c r="H118" i="3"/>
  <c r="O118" i="3"/>
  <c r="O127" i="3"/>
  <c r="K118" i="3"/>
  <c r="K127" i="3"/>
  <c r="P62" i="3"/>
  <c r="P84" i="3"/>
  <c r="O37" i="3"/>
  <c r="M37" i="4" s="1"/>
  <c r="O131" i="3"/>
  <c r="Q402" i="3"/>
  <c r="P428" i="3"/>
  <c r="P423" i="3"/>
  <c r="Q397" i="3"/>
  <c r="Q354" i="3"/>
  <c r="P380" i="3"/>
  <c r="O38" i="3"/>
  <c r="M38" i="4" s="1"/>
  <c r="P341" i="3"/>
  <c r="Q315" i="3"/>
  <c r="Q312" i="3"/>
  <c r="P338" i="3"/>
  <c r="P302" i="3"/>
  <c r="Q276" i="3"/>
  <c r="O260" i="3"/>
  <c r="O35" i="3"/>
  <c r="M35" i="4" s="1"/>
  <c r="R228" i="3"/>
  <c r="Q254" i="3"/>
  <c r="Q182" i="3"/>
  <c r="P208" i="3"/>
  <c r="O42" i="3"/>
  <c r="M42" i="4" s="1"/>
  <c r="P172" i="3"/>
  <c r="Q146" i="3"/>
  <c r="Q124" i="3"/>
  <c r="R98" i="3"/>
  <c r="Q465" i="3"/>
  <c r="R439" i="3"/>
  <c r="R173" i="3"/>
  <c r="S147" i="3"/>
  <c r="P78" i="3"/>
  <c r="Q52" i="3"/>
  <c r="P211" i="3"/>
  <c r="Q185" i="3"/>
  <c r="P166" i="3"/>
  <c r="Q140" i="3"/>
  <c r="R447" i="3"/>
  <c r="Q473" i="3"/>
  <c r="P381" i="3"/>
  <c r="Q355" i="3"/>
  <c r="Q360" i="3"/>
  <c r="P386" i="3"/>
  <c r="Q426" i="3"/>
  <c r="R400" i="3"/>
  <c r="Q441" i="3"/>
  <c r="P467" i="3"/>
  <c r="Q250" i="3"/>
  <c r="R224" i="3"/>
  <c r="P122" i="3"/>
  <c r="Q96" i="3"/>
  <c r="O41" i="3"/>
  <c r="M41" i="4" s="1"/>
  <c r="R257" i="3"/>
  <c r="S231" i="3"/>
  <c r="P123" i="3"/>
  <c r="Q97" i="3"/>
  <c r="Q430" i="3"/>
  <c r="R404" i="3"/>
  <c r="Q212" i="3"/>
  <c r="R186" i="3"/>
  <c r="P164" i="3"/>
  <c r="Q138" i="3"/>
  <c r="P121" i="3"/>
  <c r="Q95" i="3"/>
  <c r="P126" i="3"/>
  <c r="P105" i="3"/>
  <c r="Q100" i="3"/>
  <c r="S142" i="3"/>
  <c r="R168" i="3"/>
  <c r="O34" i="3"/>
  <c r="Q60" i="3"/>
  <c r="Q316" i="3"/>
  <c r="P320" i="3"/>
  <c r="P427" i="3"/>
  <c r="P406" i="3"/>
  <c r="Q401" i="3"/>
  <c r="P295" i="3"/>
  <c r="Q269" i="3"/>
  <c r="P234" i="3"/>
  <c r="Q229" i="3"/>
  <c r="P255" i="3"/>
  <c r="Q294" i="3"/>
  <c r="R268" i="3"/>
  <c r="Q388" i="3"/>
  <c r="R362" i="3"/>
  <c r="Q165" i="3"/>
  <c r="R139" i="3"/>
  <c r="P474" i="3"/>
  <c r="Q448" i="3"/>
  <c r="P277" i="3"/>
  <c r="P298" i="3"/>
  <c r="Q272" i="3"/>
  <c r="P425" i="3"/>
  <c r="Q399" i="3"/>
  <c r="R385" i="3"/>
  <c r="S359" i="3"/>
  <c r="R141" i="3"/>
  <c r="Q167" i="3"/>
  <c r="P207" i="3"/>
  <c r="Q181" i="3"/>
  <c r="Q469" i="3"/>
  <c r="R443" i="3"/>
  <c r="P301" i="3"/>
  <c r="Q275" i="3"/>
  <c r="R127" i="3"/>
  <c r="S101" i="3"/>
  <c r="T101" i="3" s="1"/>
  <c r="T127" i="3" s="1"/>
  <c r="T131" i="3" s="1"/>
  <c r="P13" i="3"/>
  <c r="P424" i="3"/>
  <c r="Q398" i="3"/>
  <c r="P345" i="3"/>
  <c r="Q319" i="3"/>
  <c r="Q405" i="3"/>
  <c r="P431" i="3"/>
  <c r="P129" i="3"/>
  <c r="Q103" i="3"/>
  <c r="Q232" i="3"/>
  <c r="P258" i="3"/>
  <c r="Q445" i="3"/>
  <c r="P471" i="3"/>
  <c r="P384" i="3"/>
  <c r="Q358" i="3"/>
  <c r="P363" i="3"/>
  <c r="O36" i="3"/>
  <c r="P128" i="3"/>
  <c r="Q102" i="3"/>
  <c r="P387" i="3"/>
  <c r="Q361" i="3"/>
  <c r="R339" i="3"/>
  <c r="S313" i="3"/>
  <c r="P466" i="3"/>
  <c r="Q440" i="3"/>
  <c r="P259" i="3"/>
  <c r="Q233" i="3"/>
  <c r="Q310" i="3"/>
  <c r="P336" i="3"/>
  <c r="Q59" i="3"/>
  <c r="P79" i="3"/>
  <c r="P252" i="3"/>
  <c r="Q226" i="3"/>
  <c r="Q144" i="3"/>
  <c r="P170" i="3"/>
  <c r="O174" i="3"/>
  <c r="R183" i="3"/>
  <c r="Q209" i="3"/>
  <c r="O389" i="3"/>
  <c r="Q54" i="3"/>
  <c r="Q227" i="3"/>
  <c r="P253" i="3"/>
  <c r="S357" i="3"/>
  <c r="R383" i="3"/>
  <c r="O88" i="3"/>
  <c r="O39" i="3"/>
  <c r="P379" i="3"/>
  <c r="Q353" i="3"/>
  <c r="Q273" i="3"/>
  <c r="P256" i="3"/>
  <c r="Q230" i="3"/>
  <c r="P472" i="3"/>
  <c r="Q446" i="3"/>
  <c r="P251" i="3"/>
  <c r="Q225" i="3"/>
  <c r="R267" i="3"/>
  <c r="Q293" i="3"/>
  <c r="Q274" i="3"/>
  <c r="P300" i="3"/>
  <c r="S61" i="3"/>
  <c r="R86" i="3"/>
  <c r="P169" i="3"/>
  <c r="Q143" i="3"/>
  <c r="P148" i="3"/>
  <c r="Q429" i="3"/>
  <c r="R403" i="3"/>
  <c r="S442" i="3"/>
  <c r="R468" i="3"/>
  <c r="P337" i="3"/>
  <c r="Q311" i="3"/>
  <c r="Q184" i="3"/>
  <c r="P210" i="3"/>
  <c r="Q270" i="3"/>
  <c r="P296" i="3"/>
  <c r="O43" i="3"/>
  <c r="M43" i="4" s="1"/>
  <c r="P449" i="3"/>
  <c r="Q444" i="3"/>
  <c r="P470" i="3"/>
  <c r="Q344" i="3"/>
  <c r="R318" i="3"/>
  <c r="Q396" i="3"/>
  <c r="P422" i="3"/>
  <c r="P49" i="3"/>
  <c r="P92" i="3" s="1"/>
  <c r="P135" i="3" s="1"/>
  <c r="P178" i="3" s="1"/>
  <c r="Q5" i="3"/>
  <c r="Q145" i="3"/>
  <c r="P171" i="3"/>
  <c r="P340" i="3"/>
  <c r="Q314" i="3"/>
  <c r="Q125" i="3"/>
  <c r="R99" i="3"/>
  <c r="Q215" i="3"/>
  <c r="R189" i="3"/>
  <c r="Q104" i="3"/>
  <c r="P130" i="3"/>
  <c r="Q190" i="3"/>
  <c r="P216" i="3"/>
  <c r="P217" i="3" s="1"/>
  <c r="R188" i="3"/>
  <c r="Q214" i="3"/>
  <c r="R382" i="3"/>
  <c r="S356" i="3"/>
  <c r="T356" i="3" s="1"/>
  <c r="R187" i="3"/>
  <c r="Q213" i="3"/>
  <c r="Q317" i="3"/>
  <c r="P343" i="3"/>
  <c r="R271" i="3"/>
  <c r="Q297" i="3"/>
  <c r="O462" i="3" l="1"/>
  <c r="O471" i="3"/>
  <c r="O475" i="3" s="1"/>
  <c r="K462" i="3"/>
  <c r="K471" i="3"/>
  <c r="K475" i="3" s="1"/>
  <c r="I462" i="3"/>
  <c r="I471" i="3"/>
  <c r="I475" i="3" s="1"/>
  <c r="M462" i="3"/>
  <c r="M471" i="3"/>
  <c r="M475" i="3" s="1"/>
  <c r="H462" i="3"/>
  <c r="H471" i="3"/>
  <c r="H475" i="3" s="1"/>
  <c r="J462" i="3"/>
  <c r="J471" i="3"/>
  <c r="J475" i="3" s="1"/>
  <c r="N462" i="3"/>
  <c r="N471" i="3"/>
  <c r="N475" i="3" s="1"/>
  <c r="L462" i="3"/>
  <c r="L471" i="3"/>
  <c r="L475" i="3" s="1"/>
  <c r="I419" i="3"/>
  <c r="I428" i="3"/>
  <c r="I432" i="3" s="1"/>
  <c r="L419" i="3"/>
  <c r="L428" i="3"/>
  <c r="L432" i="3" s="1"/>
  <c r="J419" i="3"/>
  <c r="J428" i="3"/>
  <c r="J432" i="3" s="1"/>
  <c r="O419" i="3"/>
  <c r="O428" i="3"/>
  <c r="O432" i="3" s="1"/>
  <c r="K419" i="3"/>
  <c r="K428" i="3"/>
  <c r="K432" i="3" s="1"/>
  <c r="H428" i="3"/>
  <c r="H432" i="3" s="1"/>
  <c r="H419" i="3"/>
  <c r="N419" i="3"/>
  <c r="N428" i="3"/>
  <c r="N432" i="3" s="1"/>
  <c r="M419" i="3"/>
  <c r="M428" i="3"/>
  <c r="M432" i="3" s="1"/>
  <c r="H333" i="3"/>
  <c r="H342" i="3"/>
  <c r="H346" i="3" s="1"/>
  <c r="O333" i="3"/>
  <c r="O342" i="3"/>
  <c r="O346" i="3" s="1"/>
  <c r="J333" i="3"/>
  <c r="J342" i="3"/>
  <c r="J346" i="3" s="1"/>
  <c r="I333" i="3"/>
  <c r="I342" i="3"/>
  <c r="I346" i="3" s="1"/>
  <c r="M333" i="3"/>
  <c r="M342" i="3"/>
  <c r="M346" i="3" s="1"/>
  <c r="L333" i="3"/>
  <c r="L342" i="3"/>
  <c r="L346" i="3" s="1"/>
  <c r="P342" i="3"/>
  <c r="K333" i="3"/>
  <c r="K342" i="3"/>
  <c r="K346" i="3" s="1"/>
  <c r="N333" i="3"/>
  <c r="N342" i="3"/>
  <c r="N346" i="3" s="1"/>
  <c r="E13" i="4"/>
  <c r="F13" i="4" s="1"/>
  <c r="H14" i="3"/>
  <c r="W11" i="3"/>
  <c r="X11" i="3" s="1"/>
  <c r="M286" i="3"/>
  <c r="P286" i="3"/>
  <c r="S286" i="3"/>
  <c r="N286" i="3"/>
  <c r="L286" i="3"/>
  <c r="K286" i="3"/>
  <c r="R286" i="3"/>
  <c r="J286" i="3"/>
  <c r="Q286" i="3"/>
  <c r="H286" i="3"/>
  <c r="I286" i="3"/>
  <c r="O286" i="3"/>
  <c r="T286" i="3"/>
  <c r="L131" i="3"/>
  <c r="J131" i="3"/>
  <c r="H131" i="3"/>
  <c r="K131" i="3"/>
  <c r="M131" i="3"/>
  <c r="N131" i="3"/>
  <c r="I131" i="3"/>
  <c r="Q62" i="3"/>
  <c r="Q84" i="3"/>
  <c r="P38" i="3"/>
  <c r="N38" i="4" s="1"/>
  <c r="P475" i="3"/>
  <c r="Q423" i="3"/>
  <c r="R397" i="3"/>
  <c r="R402" i="3"/>
  <c r="Q428" i="3"/>
  <c r="Q380" i="3"/>
  <c r="R354" i="3"/>
  <c r="P389" i="3"/>
  <c r="R312" i="3"/>
  <c r="Q338" i="3"/>
  <c r="Q341" i="3"/>
  <c r="R315" i="3"/>
  <c r="P37" i="3"/>
  <c r="N37" i="4" s="1"/>
  <c r="R276" i="3"/>
  <c r="Q302" i="3"/>
  <c r="S228" i="3"/>
  <c r="R254" i="3"/>
  <c r="Q208" i="3"/>
  <c r="R182" i="3"/>
  <c r="Q172" i="3"/>
  <c r="R146" i="3"/>
  <c r="P41" i="3"/>
  <c r="N41" i="4" s="1"/>
  <c r="P36" i="3"/>
  <c r="R124" i="3"/>
  <c r="S98" i="3"/>
  <c r="Q129" i="3"/>
  <c r="R103" i="3"/>
  <c r="R297" i="3"/>
  <c r="S271" i="3"/>
  <c r="T271" i="3" s="1"/>
  <c r="T297" i="3" s="1"/>
  <c r="S188" i="3"/>
  <c r="R214" i="3"/>
  <c r="R215" i="3"/>
  <c r="S189" i="3"/>
  <c r="Q49" i="3"/>
  <c r="Q92" i="3" s="1"/>
  <c r="Q135" i="3" s="1"/>
  <c r="Q178" i="3" s="1"/>
  <c r="R5" i="3"/>
  <c r="Q337" i="3"/>
  <c r="R311" i="3"/>
  <c r="P174" i="3"/>
  <c r="R293" i="3"/>
  <c r="S267" i="3"/>
  <c r="R59" i="3"/>
  <c r="Q128" i="3"/>
  <c r="R102" i="3"/>
  <c r="Q424" i="3"/>
  <c r="R398" i="3"/>
  <c r="R275" i="3"/>
  <c r="Q301" i="3"/>
  <c r="S385" i="3"/>
  <c r="T385" i="3"/>
  <c r="P346" i="3"/>
  <c r="Q164" i="3"/>
  <c r="R138" i="3"/>
  <c r="R250" i="3"/>
  <c r="S224" i="3"/>
  <c r="Q381" i="3"/>
  <c r="R355" i="3"/>
  <c r="Q211" i="3"/>
  <c r="R185" i="3"/>
  <c r="R190" i="3"/>
  <c r="Q216" i="3"/>
  <c r="Q379" i="3"/>
  <c r="R353" i="3"/>
  <c r="R444" i="3"/>
  <c r="Q470" i="3"/>
  <c r="Q449" i="3"/>
  <c r="Q251" i="3"/>
  <c r="R225" i="3"/>
  <c r="R227" i="3"/>
  <c r="Q253" i="3"/>
  <c r="S339" i="3"/>
  <c r="R232" i="3"/>
  <c r="Q258" i="3"/>
  <c r="R269" i="3"/>
  <c r="Q295" i="3"/>
  <c r="Q425" i="3"/>
  <c r="R399" i="3"/>
  <c r="S168" i="3"/>
  <c r="R212" i="3"/>
  <c r="S186" i="3"/>
  <c r="R52" i="3"/>
  <c r="Q78" i="3"/>
  <c r="T442" i="3"/>
  <c r="T468" i="3" s="1"/>
  <c r="S468" i="3"/>
  <c r="Q472" i="3"/>
  <c r="R446" i="3"/>
  <c r="R54" i="3"/>
  <c r="R144" i="3"/>
  <c r="Q170" i="3"/>
  <c r="R310" i="3"/>
  <c r="Q336" i="3"/>
  <c r="P88" i="3"/>
  <c r="P39" i="3"/>
  <c r="P42" i="3"/>
  <c r="N42" i="4" s="1"/>
  <c r="Q13" i="3"/>
  <c r="Q427" i="3"/>
  <c r="Q406" i="3"/>
  <c r="R401" i="3"/>
  <c r="R60" i="3"/>
  <c r="Q105" i="3"/>
  <c r="Q126" i="3"/>
  <c r="R100" i="3"/>
  <c r="Q191" i="3"/>
  <c r="S257" i="3"/>
  <c r="R441" i="3"/>
  <c r="Q467" i="3"/>
  <c r="R473" i="3"/>
  <c r="S447" i="3"/>
  <c r="P34" i="3"/>
  <c r="R317" i="3"/>
  <c r="Q343" i="3"/>
  <c r="T61" i="3"/>
  <c r="S86" i="3"/>
  <c r="R213" i="3"/>
  <c r="S187" i="3"/>
  <c r="Q130" i="3"/>
  <c r="R104" i="3"/>
  <c r="Q340" i="3"/>
  <c r="R314" i="3"/>
  <c r="S403" i="3"/>
  <c r="R429" i="3"/>
  <c r="Q252" i="3"/>
  <c r="R226" i="3"/>
  <c r="Q259" i="3"/>
  <c r="R233" i="3"/>
  <c r="Q363" i="3"/>
  <c r="Q384" i="3"/>
  <c r="R358" i="3"/>
  <c r="R181" i="3"/>
  <c r="Q207" i="3"/>
  <c r="R448" i="3"/>
  <c r="Q474" i="3"/>
  <c r="R294" i="3"/>
  <c r="S268" i="3"/>
  <c r="T268" i="3" s="1"/>
  <c r="T294" i="3" s="1"/>
  <c r="Q217" i="3"/>
  <c r="R426" i="3"/>
  <c r="S400" i="3"/>
  <c r="R140" i="3"/>
  <c r="Q166" i="3"/>
  <c r="S173" i="3"/>
  <c r="Q422" i="3"/>
  <c r="R396" i="3"/>
  <c r="Q296" i="3"/>
  <c r="R270" i="3"/>
  <c r="R230" i="3"/>
  <c r="Q256" i="3"/>
  <c r="P43" i="3"/>
  <c r="N43" i="4" s="1"/>
  <c r="R405" i="3"/>
  <c r="Q431" i="3"/>
  <c r="S127" i="3"/>
  <c r="P432" i="3"/>
  <c r="P131" i="3"/>
  <c r="R430" i="3"/>
  <c r="S404" i="3"/>
  <c r="R344" i="3"/>
  <c r="S318" i="3"/>
  <c r="R274" i="3"/>
  <c r="Q300" i="3"/>
  <c r="R209" i="3"/>
  <c r="S183" i="3"/>
  <c r="Q79" i="3"/>
  <c r="Q387" i="3"/>
  <c r="R361" i="3"/>
  <c r="Q345" i="3"/>
  <c r="R319" i="3"/>
  <c r="Q277" i="3"/>
  <c r="R272" i="3"/>
  <c r="Q298" i="3"/>
  <c r="R165" i="3"/>
  <c r="S139" i="3"/>
  <c r="T139" i="3" s="1"/>
  <c r="T165" i="3" s="1"/>
  <c r="P260" i="3"/>
  <c r="Q121" i="3"/>
  <c r="R95" i="3"/>
  <c r="Q122" i="3"/>
  <c r="R96" i="3"/>
  <c r="R465" i="3"/>
  <c r="S439" i="3"/>
  <c r="R125" i="3"/>
  <c r="S99" i="3"/>
  <c r="S443" i="3"/>
  <c r="R469" i="3"/>
  <c r="R388" i="3"/>
  <c r="S362" i="3"/>
  <c r="T382" i="3"/>
  <c r="S382" i="3"/>
  <c r="R145" i="3"/>
  <c r="Q171" i="3"/>
  <c r="Q210" i="3"/>
  <c r="R184" i="3"/>
  <c r="Q169" i="3"/>
  <c r="Q148" i="3"/>
  <c r="R143" i="3"/>
  <c r="Q299" i="3"/>
  <c r="R273" i="3"/>
  <c r="T383" i="3"/>
  <c r="S383" i="3"/>
  <c r="P35" i="3"/>
  <c r="N35" i="4" s="1"/>
  <c r="Q466" i="3"/>
  <c r="R440" i="3"/>
  <c r="R445" i="3"/>
  <c r="Q471" i="3"/>
  <c r="S141" i="3"/>
  <c r="R167" i="3"/>
  <c r="Q234" i="3"/>
  <c r="R229" i="3"/>
  <c r="Q255" i="3"/>
  <c r="Q342" i="3"/>
  <c r="Q346" i="3" s="1"/>
  <c r="R316" i="3"/>
  <c r="Q320" i="3"/>
  <c r="Q123" i="3"/>
  <c r="R97" i="3"/>
  <c r="R360" i="3"/>
  <c r="Q386" i="3"/>
  <c r="L290" i="3" l="1"/>
  <c r="L299" i="3"/>
  <c r="L27" i="3"/>
  <c r="O290" i="3"/>
  <c r="O299" i="3"/>
  <c r="O27" i="3"/>
  <c r="N290" i="3"/>
  <c r="N299" i="3"/>
  <c r="N27" i="3"/>
  <c r="I290" i="3"/>
  <c r="I299" i="3"/>
  <c r="I27" i="3"/>
  <c r="S290" i="3"/>
  <c r="S27" i="3"/>
  <c r="H290" i="3"/>
  <c r="H299" i="3"/>
  <c r="H27" i="3"/>
  <c r="P290" i="3"/>
  <c r="P27" i="3"/>
  <c r="P299" i="3"/>
  <c r="Q290" i="3"/>
  <c r="Q27" i="3"/>
  <c r="M290" i="3"/>
  <c r="M299" i="3"/>
  <c r="M27" i="3"/>
  <c r="J290" i="3"/>
  <c r="J299" i="3"/>
  <c r="J27" i="3"/>
  <c r="T290" i="3"/>
  <c r="T27" i="3"/>
  <c r="R290" i="3"/>
  <c r="R27" i="3"/>
  <c r="I14" i="3"/>
  <c r="H18" i="3"/>
  <c r="K290" i="3"/>
  <c r="K299" i="3"/>
  <c r="K27" i="3"/>
  <c r="G13" i="4"/>
  <c r="H13" i="4" s="1"/>
  <c r="I13" i="4" s="1"/>
  <c r="J13" i="4" s="1"/>
  <c r="K13" i="4" s="1"/>
  <c r="L13" i="4" s="1"/>
  <c r="M13" i="4" s="1"/>
  <c r="N13" i="4" s="1"/>
  <c r="O13" i="4" s="1"/>
  <c r="P13" i="4" s="1"/>
  <c r="F17" i="4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R17" i="4" s="1"/>
  <c r="R62" i="3"/>
  <c r="R84" i="3"/>
  <c r="S402" i="3"/>
  <c r="T402" i="3" s="1"/>
  <c r="T428" i="3" s="1"/>
  <c r="R428" i="3"/>
  <c r="R423" i="3"/>
  <c r="S397" i="3"/>
  <c r="T397" i="3" s="1"/>
  <c r="T423" i="3" s="1"/>
  <c r="R380" i="3"/>
  <c r="S354" i="3"/>
  <c r="S315" i="3"/>
  <c r="R341" i="3"/>
  <c r="Q38" i="3"/>
  <c r="O38" i="4" s="1"/>
  <c r="S312" i="3"/>
  <c r="R338" i="3"/>
  <c r="Q303" i="3"/>
  <c r="R302" i="3"/>
  <c r="S276" i="3"/>
  <c r="Q37" i="3"/>
  <c r="O37" i="4" s="1"/>
  <c r="Q40" i="3"/>
  <c r="O40" i="4" s="1"/>
  <c r="S254" i="3"/>
  <c r="S182" i="3"/>
  <c r="R208" i="3"/>
  <c r="R172" i="3"/>
  <c r="S146" i="3"/>
  <c r="S124" i="3"/>
  <c r="S469" i="3"/>
  <c r="T443" i="3"/>
  <c r="T469" i="3" s="1"/>
  <c r="Q35" i="3"/>
  <c r="O35" i="4" s="1"/>
  <c r="S405" i="3"/>
  <c r="R431" i="3"/>
  <c r="R363" i="3"/>
  <c r="R384" i="3"/>
  <c r="S358" i="3"/>
  <c r="R252" i="3"/>
  <c r="S226" i="3"/>
  <c r="R130" i="3"/>
  <c r="S104" i="3"/>
  <c r="R427" i="3"/>
  <c r="R406" i="3"/>
  <c r="S401" i="3"/>
  <c r="S225" i="3"/>
  <c r="R251" i="3"/>
  <c r="S353" i="3"/>
  <c r="R379" i="3"/>
  <c r="S250" i="3"/>
  <c r="S293" i="3"/>
  <c r="S184" i="3"/>
  <c r="R210" i="3"/>
  <c r="S125" i="3"/>
  <c r="R121" i="3"/>
  <c r="S95" i="3"/>
  <c r="R277" i="3"/>
  <c r="S272" i="3"/>
  <c r="T272" i="3" s="1"/>
  <c r="T298" i="3" s="1"/>
  <c r="R298" i="3"/>
  <c r="S209" i="3"/>
  <c r="S430" i="3"/>
  <c r="T404" i="3"/>
  <c r="T430" i="3" s="1"/>
  <c r="Q389" i="3"/>
  <c r="R336" i="3"/>
  <c r="S310" i="3"/>
  <c r="R425" i="3"/>
  <c r="S399" i="3"/>
  <c r="S275" i="3"/>
  <c r="R301" i="3"/>
  <c r="R122" i="3"/>
  <c r="S96" i="3"/>
  <c r="T96" i="3" s="1"/>
  <c r="T122" i="3" s="1"/>
  <c r="R207" i="3"/>
  <c r="S181" i="3"/>
  <c r="S167" i="3"/>
  <c r="R299" i="3"/>
  <c r="S273" i="3"/>
  <c r="T273" i="3" s="1"/>
  <c r="T299" i="3" s="1"/>
  <c r="S145" i="3"/>
  <c r="R171" i="3"/>
  <c r="S294" i="3"/>
  <c r="S213" i="3"/>
  <c r="R343" i="3"/>
  <c r="S317" i="3"/>
  <c r="Q432" i="3"/>
  <c r="Q34" i="3"/>
  <c r="S232" i="3"/>
  <c r="T232" i="3" s="1"/>
  <c r="T258" i="3" s="1"/>
  <c r="R258" i="3"/>
  <c r="R164" i="3"/>
  <c r="S138" i="3"/>
  <c r="R424" i="3"/>
  <c r="S398" i="3"/>
  <c r="S214" i="3"/>
  <c r="R79" i="3"/>
  <c r="T79" i="3"/>
  <c r="S441" i="3"/>
  <c r="R467" i="3"/>
  <c r="S60" i="3"/>
  <c r="S227" i="3"/>
  <c r="T227" i="3" s="1"/>
  <c r="T253" i="3" s="1"/>
  <c r="R253" i="3"/>
  <c r="R342" i="3"/>
  <c r="S316" i="3"/>
  <c r="T316" i="3" s="1"/>
  <c r="T342" i="3" s="1"/>
  <c r="R320" i="3"/>
  <c r="S465" i="3"/>
  <c r="T439" i="3"/>
  <c r="T465" i="3" s="1"/>
  <c r="R345" i="3"/>
  <c r="S319" i="3"/>
  <c r="S230" i="3"/>
  <c r="R256" i="3"/>
  <c r="R126" i="3"/>
  <c r="S100" i="3"/>
  <c r="R105" i="3"/>
  <c r="R13" i="3"/>
  <c r="R170" i="3"/>
  <c r="S144" i="3"/>
  <c r="T144" i="3" s="1"/>
  <c r="R78" i="3"/>
  <c r="S52" i="3"/>
  <c r="R216" i="3"/>
  <c r="R217" i="3" s="1"/>
  <c r="S190" i="3"/>
  <c r="S311" i="3"/>
  <c r="T311" i="3" s="1"/>
  <c r="T337" i="3" s="1"/>
  <c r="R337" i="3"/>
  <c r="S297" i="3"/>
  <c r="S360" i="3"/>
  <c r="R386" i="3"/>
  <c r="S445" i="3"/>
  <c r="R471" i="3"/>
  <c r="R148" i="3"/>
  <c r="R169" i="3"/>
  <c r="S143" i="3"/>
  <c r="R300" i="3"/>
  <c r="S274" i="3"/>
  <c r="T274" i="3" s="1"/>
  <c r="T300" i="3" s="1"/>
  <c r="R296" i="3"/>
  <c r="S270" i="3"/>
  <c r="T270" i="3" s="1"/>
  <c r="T296" i="3" s="1"/>
  <c r="R166" i="3"/>
  <c r="S140" i="3"/>
  <c r="Q88" i="3"/>
  <c r="Q39" i="3"/>
  <c r="S473" i="3"/>
  <c r="T447" i="3"/>
  <c r="T473" i="3" s="1"/>
  <c r="Q131" i="3"/>
  <c r="Q36" i="3"/>
  <c r="S212" i="3"/>
  <c r="Q475" i="3"/>
  <c r="S185" i="3"/>
  <c r="T185" i="3" s="1"/>
  <c r="T211" i="3" s="1"/>
  <c r="R211" i="3"/>
  <c r="S102" i="3"/>
  <c r="R128" i="3"/>
  <c r="Q260" i="3"/>
  <c r="S388" i="3"/>
  <c r="T388" i="3"/>
  <c r="S361" i="3"/>
  <c r="T361" i="3" s="1"/>
  <c r="T363" i="3" s="1"/>
  <c r="R387" i="3"/>
  <c r="T318" i="3"/>
  <c r="T344" i="3" s="1"/>
  <c r="S344" i="3"/>
  <c r="S426" i="3"/>
  <c r="S448" i="3"/>
  <c r="R474" i="3"/>
  <c r="Q43" i="3"/>
  <c r="O43" i="4" s="1"/>
  <c r="S429" i="3"/>
  <c r="S54" i="3"/>
  <c r="S444" i="3"/>
  <c r="R470" i="3"/>
  <c r="R449" i="3"/>
  <c r="R49" i="3"/>
  <c r="R92" i="3" s="1"/>
  <c r="R135" i="3" s="1"/>
  <c r="R178" i="3" s="1"/>
  <c r="S5" i="3"/>
  <c r="S49" i="3" s="1"/>
  <c r="S92" i="3" s="1"/>
  <c r="S135" i="3" s="1"/>
  <c r="S178" i="3" s="1"/>
  <c r="R129" i="3"/>
  <c r="S103" i="3"/>
  <c r="S215" i="3"/>
  <c r="S97" i="3"/>
  <c r="R123" i="3"/>
  <c r="R466" i="3"/>
  <c r="S440" i="3"/>
  <c r="S229" i="3"/>
  <c r="R255" i="3"/>
  <c r="R234" i="3"/>
  <c r="Q174" i="3"/>
  <c r="S165" i="3"/>
  <c r="R422" i="3"/>
  <c r="S396" i="3"/>
  <c r="S233" i="3"/>
  <c r="R259" i="3"/>
  <c r="R340" i="3"/>
  <c r="S314" i="3"/>
  <c r="Q41" i="3"/>
  <c r="O41" i="4" s="1"/>
  <c r="R472" i="3"/>
  <c r="S446" i="3"/>
  <c r="R191" i="3"/>
  <c r="S269" i="3"/>
  <c r="T269" i="3" s="1"/>
  <c r="T295" i="3" s="1"/>
  <c r="R295" i="3"/>
  <c r="R381" i="3"/>
  <c r="S355" i="3"/>
  <c r="S59" i="3"/>
  <c r="Q42" i="3"/>
  <c r="O42" i="4" s="1"/>
  <c r="N303" i="3" l="1"/>
  <c r="N40" i="3"/>
  <c r="R13" i="4"/>
  <c r="Q13" i="4"/>
  <c r="R26" i="4"/>
  <c r="T31" i="3"/>
  <c r="Q31" i="3"/>
  <c r="O26" i="4"/>
  <c r="Q26" i="4"/>
  <c r="S31" i="3"/>
  <c r="M26" i="4"/>
  <c r="O31" i="3"/>
  <c r="M303" i="3"/>
  <c r="M40" i="3"/>
  <c r="I26" i="4"/>
  <c r="K31" i="3"/>
  <c r="O303" i="3"/>
  <c r="O40" i="3"/>
  <c r="K303" i="3"/>
  <c r="K40" i="3"/>
  <c r="H26" i="4"/>
  <c r="J31" i="3"/>
  <c r="P303" i="3"/>
  <c r="P40" i="3"/>
  <c r="I31" i="3"/>
  <c r="G26" i="4"/>
  <c r="P26" i="4"/>
  <c r="R31" i="3"/>
  <c r="Q17" i="4"/>
  <c r="J303" i="3"/>
  <c r="J40" i="3"/>
  <c r="P31" i="3"/>
  <c r="N26" i="4"/>
  <c r="I303" i="3"/>
  <c r="I40" i="3"/>
  <c r="L31" i="3"/>
  <c r="J26" i="4"/>
  <c r="H303" i="3"/>
  <c r="H40" i="3"/>
  <c r="L303" i="3"/>
  <c r="L40" i="3"/>
  <c r="I18" i="3"/>
  <c r="J14" i="3"/>
  <c r="M31" i="3"/>
  <c r="K26" i="4"/>
  <c r="H31" i="3"/>
  <c r="F26" i="4"/>
  <c r="L26" i="4"/>
  <c r="N31" i="3"/>
  <c r="S191" i="3"/>
  <c r="T190" i="3"/>
  <c r="O44" i="4"/>
  <c r="O57" i="4" s="1"/>
  <c r="E17" i="4"/>
  <c r="T148" i="3"/>
  <c r="T170" i="3"/>
  <c r="T174" i="3" s="1"/>
  <c r="S62" i="3"/>
  <c r="S84" i="3"/>
  <c r="S423" i="3"/>
  <c r="S428" i="3"/>
  <c r="S380" i="3"/>
  <c r="T380" i="3"/>
  <c r="R38" i="3"/>
  <c r="P38" i="4" s="1"/>
  <c r="S338" i="3"/>
  <c r="S341" i="3"/>
  <c r="S302" i="3"/>
  <c r="T276" i="3"/>
  <c r="T302" i="3" s="1"/>
  <c r="R37" i="3"/>
  <c r="P37" i="4" s="1"/>
  <c r="S208" i="3"/>
  <c r="R40" i="3"/>
  <c r="P40" i="4" s="1"/>
  <c r="S172" i="3"/>
  <c r="R41" i="3"/>
  <c r="P41" i="4" s="1"/>
  <c r="S123" i="3"/>
  <c r="R475" i="3"/>
  <c r="T387" i="3"/>
  <c r="S387" i="3"/>
  <c r="S211" i="3"/>
  <c r="T38" i="3"/>
  <c r="R38" i="4" s="1"/>
  <c r="S78" i="3"/>
  <c r="R131" i="3"/>
  <c r="T60" i="3"/>
  <c r="S301" i="3"/>
  <c r="T301" i="3"/>
  <c r="S379" i="3"/>
  <c r="T379" i="3"/>
  <c r="T34" i="3" s="1"/>
  <c r="S130" i="3"/>
  <c r="T104" i="3"/>
  <c r="S431" i="3"/>
  <c r="T405" i="3"/>
  <c r="T431" i="3" s="1"/>
  <c r="T445" i="3"/>
  <c r="T471" i="3" s="1"/>
  <c r="S471" i="3"/>
  <c r="S343" i="3"/>
  <c r="S295" i="3"/>
  <c r="S470" i="3"/>
  <c r="T444" i="3"/>
  <c r="S449" i="3"/>
  <c r="S300" i="3"/>
  <c r="T386" i="3"/>
  <c r="S386" i="3"/>
  <c r="R34" i="3"/>
  <c r="R43" i="3"/>
  <c r="P43" i="4" s="1"/>
  <c r="S164" i="3"/>
  <c r="S425" i="3"/>
  <c r="T233" i="3"/>
  <c r="T259" i="3" s="1"/>
  <c r="S259" i="3"/>
  <c r="T448" i="3"/>
  <c r="T474" i="3" s="1"/>
  <c r="S474" i="3"/>
  <c r="S170" i="3"/>
  <c r="S467" i="3"/>
  <c r="T441" i="3"/>
  <c r="T467" i="3" s="1"/>
  <c r="R303" i="3"/>
  <c r="S210" i="3"/>
  <c r="S251" i="3"/>
  <c r="S252" i="3"/>
  <c r="S296" i="3"/>
  <c r="S424" i="3"/>
  <c r="T446" i="3"/>
  <c r="T472" i="3" s="1"/>
  <c r="S472" i="3"/>
  <c r="S422" i="3"/>
  <c r="R260" i="3"/>
  <c r="S129" i="3"/>
  <c r="T103" i="3"/>
  <c r="R36" i="3"/>
  <c r="Q44" i="3"/>
  <c r="S148" i="3"/>
  <c r="S169" i="3"/>
  <c r="R88" i="3"/>
  <c r="R39" i="3"/>
  <c r="S342" i="3"/>
  <c r="S320" i="3"/>
  <c r="S79" i="3"/>
  <c r="S207" i="3"/>
  <c r="S336" i="3"/>
  <c r="S277" i="3"/>
  <c r="S298" i="3"/>
  <c r="S255" i="3"/>
  <c r="S234" i="3"/>
  <c r="R42" i="3"/>
  <c r="P42" i="4" s="1"/>
  <c r="R174" i="3"/>
  <c r="S13" i="3"/>
  <c r="T13" i="3" s="1"/>
  <c r="R346" i="3"/>
  <c r="R35" i="3"/>
  <c r="P35" i="4" s="1"/>
  <c r="S258" i="3"/>
  <c r="S427" i="3"/>
  <c r="S406" i="3"/>
  <c r="S363" i="3"/>
  <c r="S384" i="3"/>
  <c r="S299" i="3"/>
  <c r="S466" i="3"/>
  <c r="T440" i="3"/>
  <c r="T466" i="3" s="1"/>
  <c r="T35" i="3" s="1"/>
  <c r="R35" i="4" s="1"/>
  <c r="S166" i="3"/>
  <c r="S337" i="3"/>
  <c r="S256" i="3"/>
  <c r="S122" i="3"/>
  <c r="S121" i="3"/>
  <c r="R389" i="3"/>
  <c r="S340" i="3"/>
  <c r="S38" i="3" s="1"/>
  <c r="Q38" i="4" s="1"/>
  <c r="S105" i="3"/>
  <c r="S126" i="3"/>
  <c r="S381" i="3"/>
  <c r="T381" i="3"/>
  <c r="S128" i="3"/>
  <c r="S216" i="3"/>
  <c r="S217" i="3" s="1"/>
  <c r="S345" i="3"/>
  <c r="T319" i="3"/>
  <c r="T345" i="3" s="1"/>
  <c r="T37" i="3"/>
  <c r="R37" i="4" s="1"/>
  <c r="S253" i="3"/>
  <c r="S171" i="3"/>
  <c r="R432" i="3"/>
  <c r="E26" i="4" l="1"/>
  <c r="H44" i="3"/>
  <c r="F40" i="4"/>
  <c r="F44" i="4" s="1"/>
  <c r="F57" i="4" s="1"/>
  <c r="J44" i="3"/>
  <c r="H40" i="4"/>
  <c r="H44" i="4" s="1"/>
  <c r="H57" i="4" s="1"/>
  <c r="K40" i="4"/>
  <c r="K44" i="4" s="1"/>
  <c r="K57" i="4" s="1"/>
  <c r="M44" i="3"/>
  <c r="N40" i="4"/>
  <c r="N44" i="4" s="1"/>
  <c r="N57" i="4" s="1"/>
  <c r="P44" i="3"/>
  <c r="I40" i="4"/>
  <c r="I44" i="4" s="1"/>
  <c r="I57" i="4" s="1"/>
  <c r="K44" i="3"/>
  <c r="K14" i="3"/>
  <c r="J18" i="3"/>
  <c r="G40" i="4"/>
  <c r="G44" i="4" s="1"/>
  <c r="G57" i="4" s="1"/>
  <c r="I44" i="3"/>
  <c r="M40" i="4"/>
  <c r="M44" i="4" s="1"/>
  <c r="M57" i="4" s="1"/>
  <c r="O44" i="3"/>
  <c r="L40" i="4"/>
  <c r="L44" i="4" s="1"/>
  <c r="L57" i="4" s="1"/>
  <c r="N44" i="3"/>
  <c r="L44" i="3"/>
  <c r="J40" i="4"/>
  <c r="J44" i="4" s="1"/>
  <c r="J57" i="4" s="1"/>
  <c r="T191" i="3"/>
  <c r="T216" i="3"/>
  <c r="T217" i="3" s="1"/>
  <c r="E38" i="4"/>
  <c r="P44" i="4"/>
  <c r="P57" i="4" s="1"/>
  <c r="T62" i="3"/>
  <c r="T84" i="3"/>
  <c r="T40" i="3" s="1"/>
  <c r="R40" i="4" s="1"/>
  <c r="T36" i="3"/>
  <c r="T42" i="3"/>
  <c r="R42" i="4" s="1"/>
  <c r="T41" i="3"/>
  <c r="R41" i="4" s="1"/>
  <c r="E41" i="4" s="1"/>
  <c r="S37" i="3"/>
  <c r="Q37" i="4" s="1"/>
  <c r="E37" i="4" s="1"/>
  <c r="S432" i="3"/>
  <c r="S36" i="3"/>
  <c r="S40" i="3"/>
  <c r="Q40" i="4" s="1"/>
  <c r="S131" i="3"/>
  <c r="T260" i="3"/>
  <c r="T234" i="3"/>
  <c r="S42" i="3"/>
  <c r="Q42" i="4" s="1"/>
  <c r="T105" i="3"/>
  <c r="S174" i="3"/>
  <c r="T406" i="3"/>
  <c r="T432" i="3"/>
  <c r="S303" i="3"/>
  <c r="S35" i="3"/>
  <c r="Q35" i="4" s="1"/>
  <c r="E35" i="4" s="1"/>
  <c r="T470" i="3"/>
  <c r="T475" i="3" s="1"/>
  <c r="T449" i="3"/>
  <c r="T303" i="3"/>
  <c r="T277" i="3"/>
  <c r="S43" i="3"/>
  <c r="Q43" i="4" s="1"/>
  <c r="S475" i="3"/>
  <c r="S41" i="3"/>
  <c r="Q41" i="4" s="1"/>
  <c r="T346" i="3"/>
  <c r="T320" i="3"/>
  <c r="S389" i="3"/>
  <c r="S346" i="3"/>
  <c r="S88" i="3"/>
  <c r="S39" i="3"/>
  <c r="T384" i="3"/>
  <c r="T389" i="3" s="1"/>
  <c r="S260" i="3"/>
  <c r="R44" i="3"/>
  <c r="S34" i="3"/>
  <c r="K18" i="3" l="1"/>
  <c r="L14" i="3"/>
  <c r="E42" i="4"/>
  <c r="Q44" i="4"/>
  <c r="Q57" i="4" s="1"/>
  <c r="E40" i="4"/>
  <c r="T88" i="3"/>
  <c r="T39" i="3"/>
  <c r="S44" i="3"/>
  <c r="M14" i="3" l="1"/>
  <c r="L18" i="3"/>
  <c r="T43" i="3"/>
  <c r="M18" i="3" l="1"/>
  <c r="N14" i="3"/>
  <c r="T44" i="3"/>
  <c r="R43" i="4"/>
  <c r="O14" i="3" l="1"/>
  <c r="N18" i="3"/>
  <c r="R44" i="4"/>
  <c r="E43" i="4"/>
  <c r="P14" i="3" l="1"/>
  <c r="O18" i="3"/>
  <c r="R57" i="4"/>
  <c r="E57" i="4" s="1"/>
  <c r="E44" i="4"/>
  <c r="Q14" i="3" l="1"/>
  <c r="P18" i="3"/>
  <c r="R14" i="3" l="1"/>
  <c r="Q18" i="3"/>
  <c r="S14" i="3" l="1"/>
  <c r="R18" i="3"/>
  <c r="S18" i="3" l="1"/>
  <c r="T14" i="3"/>
  <c r="T18" i="3" s="1"/>
</calcChain>
</file>

<file path=xl/sharedStrings.xml><?xml version="1.0" encoding="utf-8"?>
<sst xmlns="http://schemas.openxmlformats.org/spreadsheetml/2006/main" count="1328" uniqueCount="95">
  <si>
    <t>Střední odborná škola a Střední odborné učiliště Kladno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</si>
  <si>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</si>
  <si>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</si>
  <si>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</si>
  <si>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</si>
  <si>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</si>
  <si>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</si>
  <si>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</si>
  <si>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</si>
  <si>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</si>
  <si>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</si>
  <si>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</si>
  <si>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</si>
  <si>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</si>
  <si>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</si>
  <si>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</si>
  <si>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</si>
  <si>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</si>
  <si>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</si>
  <si>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</si>
  <si>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</si>
  <si>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</si>
  <si>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</si>
  <si>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</si>
  <si>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Zdravotnická záchranná služba Středočeského kraje, příspěvková organizace</t>
  </si>
  <si>
    <t>Centrum psychologicko-sociálního poradenství Středočeského kraje, příspěvková organizace</t>
  </si>
  <si>
    <t>Střední lesnická škola a Střední odborné učiliště Křivoklát</t>
  </si>
  <si>
    <t>Domov Mladá</t>
  </si>
  <si>
    <t>Gymázium Příbram</t>
  </si>
  <si>
    <t>Domov seniorů TGM Beroun, p. o.</t>
  </si>
  <si>
    <t>Domov V Zahradách Zdice</t>
  </si>
  <si>
    <t>Střední škola služeb a řemesel Stochov</t>
  </si>
  <si>
    <t>Gymnázium Jana Palacha, Mělník</t>
  </si>
  <si>
    <t>Souhrnná tabulka všech objektů</t>
  </si>
  <si>
    <t>Legenda</t>
  </si>
  <si>
    <t>Uchazeč vyplní světle modrá pole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</si>
  <si>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</si>
  <si>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</si>
  <si>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</si>
  <si>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</si>
  <si>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</si>
  <si>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</si>
  <si>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Elektrická energie</t>
  </si>
  <si>
    <t>Médium</t>
  </si>
  <si>
    <t>Referenční jednotková cena v Kč bez DPH</t>
  </si>
  <si>
    <t>Referenční jednotková cena v Kč s DPH</t>
  </si>
  <si>
    <t>Teplo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</si>
  <si>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</si>
  <si>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</si>
  <si>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Elektrická energie (tis. Kč/MWh)</t>
  </si>
  <si>
    <t>Zemní plyn</t>
  </si>
  <si>
    <t>Teplo (tis. Kč/MWh)</t>
  </si>
  <si>
    <t>Dřevo</t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</si>
  <si>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</si>
  <si>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Zemní plyn (tis. Kč/MWh)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</si>
  <si>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</si>
  <si>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</si>
  <si>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</si>
  <si>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Voda (Kč/m3)</t>
  </si>
  <si>
    <t>Výše nákladů a úspor</t>
  </si>
  <si>
    <t>A - Výchozí referenční spotřeba energie v technických jednotkách a náklady na spotřebu energie v tis. Kč po dobu trvání kontraktu</t>
  </si>
  <si>
    <t>Celkem (A = 6 + 7 + 8 + 9 + 10)</t>
  </si>
  <si>
    <t>A</t>
  </si>
  <si>
    <t>B - Zaručená úspora energie v technických jednotkách a zaručená úspora nákladů v tis. Kč po dobu trvání kontraktu</t>
  </si>
  <si>
    <t>B</t>
  </si>
  <si>
    <t>C - Zaručená spotřeba energie v technických jednotkách a náklady na spotřebu energie a ostatní provozní náklady v tis. Kč po dobu trvání kontraktu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</si>
  <si>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</si>
  <si>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</si>
  <si>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</si>
  <si>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</si>
  <si>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</si>
  <si>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</si>
  <si>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</si>
  <si>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</si>
  <si>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</si>
  <si>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</si>
  <si>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</si>
  <si>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</si>
  <si>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</si>
  <si>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</si>
  <si>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</si>
  <si>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</si>
  <si>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146. Výzvy OPŽP 2014 - 2021.</t>
  </si>
  <si>
    <t>Bodové hodnocení</t>
  </si>
  <si>
    <t>Nabídková cena (F)</t>
  </si>
  <si>
    <t>mil. Kč</t>
  </si>
  <si>
    <t>Úspora (B)</t>
  </si>
  <si>
    <t>-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</si>
  <si>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</si>
  <si>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Zemní plyn  (Kč/MWh)</t>
  </si>
  <si>
    <t>Celkem energie (21=11+12+14+15)</t>
  </si>
  <si>
    <t>Celkem (B = 17+18+19+20)</t>
  </si>
  <si>
    <t>Celkem (C = 27+28+29+30+31)</t>
  </si>
  <si>
    <t>Celkem (D = 32+33)</t>
  </si>
  <si>
    <t>Celkem (E = 34+35+36)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</si>
</sst>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5" fillId="0" borderId="0"/>
    <xf numFmtId="0" fontId="19" fillId="0" borderId="0" applyNumberFormat="0" applyFont="0" applyFill="0" applyBorder="0" applyAlignment="0"/>
  </cellStyleXfs>
  <cellXfs count="12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3" fontId="9" fillId="10" borderId="1" xfId="0" applyNumberFormat="1" applyFont="1" applyFill="1" applyBorder="1" applyAlignment="1">
      <alignment horizontal="center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/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11" fillId="3" borderId="4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1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1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5" xfId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4" xfId="1" applyFont="1" applyFill="1" applyBorder="1" applyAlignment="1">
      <alignment vertical="center"/>
    </xf>
    <xf numFmtId="0" fontId="14" fillId="5" borderId="8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3" fontId="11" fillId="3" borderId="4" xfId="1" applyNumberFormat="1" applyFont="1" applyFill="1" applyBorder="1" applyAlignment="1">
      <alignment vertical="center"/>
    </xf>
  </cellXfs>
  <cellStyles count="3">
    <cellStyle name="Normální" xfId="0" builtinId="0"/>
    <cellStyle name="Normální 2" xfId="2" xr:uid="{F0C33295-AB87-4C32-93EC-4FD273FAC86E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a%20E2%20&#218;daje%20a%20hodnot&#237;c&#237;%20tabulky_S&#268;K%20MT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G544" t="str">
            <v>Žádný</v>
          </cell>
          <cell r="H544">
            <v>0</v>
          </cell>
          <cell r="I544">
            <v>2.024</v>
          </cell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V544" t="str">
            <v>Žádný</v>
          </cell>
          <cell r="W544">
            <v>0</v>
          </cell>
          <cell r="X544">
            <v>1.8317777777777779</v>
          </cell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K544" t="str">
            <v>Žádný</v>
          </cell>
          <cell r="AL544">
            <v>0</v>
          </cell>
          <cell r="AM544">
            <v>2.8693333333333335</v>
          </cell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Z544" t="str">
            <v>Žádný</v>
          </cell>
          <cell r="BA544">
            <v>0</v>
          </cell>
          <cell r="BB544">
            <v>1.2308000000000003</v>
          </cell>
          <cell r="BI544" t="str">
            <v>ZÓNA Č.1</v>
          </cell>
          <cell r="BK544">
            <v>0</v>
          </cell>
          <cell r="BL544" t="str">
            <v>EE</v>
          </cell>
          <cell r="BM544">
            <v>0</v>
          </cell>
          <cell r="BO544" t="str">
            <v>deskový nad 5000 m3/h</v>
          </cell>
          <cell r="BP544">
            <v>0.5</v>
          </cell>
          <cell r="BQ544">
            <v>0</v>
          </cell>
          <cell r="BX544" t="str">
            <v>ZÓNA Č.1</v>
          </cell>
          <cell r="BZ544">
            <v>0</v>
          </cell>
          <cell r="CA544" t="str">
            <v>EE</v>
          </cell>
          <cell r="CB544">
            <v>0</v>
          </cell>
          <cell r="CD544" t="str">
            <v>deskový nad 5000 m3/h</v>
          </cell>
          <cell r="CE544">
            <v>0.5</v>
          </cell>
          <cell r="CF544">
            <v>0</v>
          </cell>
          <cell r="CM544" t="str">
            <v>ZÓNA Č.1</v>
          </cell>
          <cell r="CO544">
            <v>0</v>
          </cell>
          <cell r="CP544" t="str">
            <v>EE</v>
          </cell>
          <cell r="CQ544">
            <v>0</v>
          </cell>
          <cell r="CS544" t="str">
            <v>deskový nad 5000 m3/h</v>
          </cell>
          <cell r="CT544">
            <v>0.5</v>
          </cell>
          <cell r="CU544">
            <v>0</v>
          </cell>
          <cell r="DB544" t="str">
            <v>ZÓNA Č.1</v>
          </cell>
          <cell r="DD544">
            <v>0</v>
          </cell>
          <cell r="DE544" t="str">
            <v>EE</v>
          </cell>
          <cell r="DF544">
            <v>0</v>
          </cell>
          <cell r="DH544" t="str">
            <v>deskový nad 5000 m3/h</v>
          </cell>
          <cell r="DI544">
            <v>0.5</v>
          </cell>
          <cell r="DJ544">
            <v>0</v>
          </cell>
          <cell r="DQ544" t="str">
            <v>ZÓNA Č.1</v>
          </cell>
          <cell r="DS544">
            <v>0</v>
          </cell>
          <cell r="DT544" t="str">
            <v>EE</v>
          </cell>
          <cell r="DU544">
            <v>0</v>
          </cell>
          <cell r="DW544" t="str">
            <v>deskový nad 5000 m3/h</v>
          </cell>
          <cell r="DX544">
            <v>0.5</v>
          </cell>
          <cell r="DY544">
            <v>0</v>
          </cell>
          <cell r="EF544" t="str">
            <v>ZÓNA Č.1</v>
          </cell>
          <cell r="EH544">
            <v>0</v>
          </cell>
          <cell r="EI544" t="str">
            <v>EE</v>
          </cell>
          <cell r="EJ544">
            <v>0</v>
          </cell>
          <cell r="EL544" t="str">
            <v>deskový nad 5000 m3/h</v>
          </cell>
          <cell r="EM544">
            <v>0.5</v>
          </cell>
          <cell r="EN544">
            <v>0</v>
          </cell>
          <cell r="EU544" t="str">
            <v>ZÓNA Č.1</v>
          </cell>
          <cell r="EW544">
            <v>0</v>
          </cell>
          <cell r="EX544" t="str">
            <v>EE</v>
          </cell>
          <cell r="EY544">
            <v>0</v>
          </cell>
          <cell r="FA544" t="str">
            <v>deskový nad 5000 m3/h</v>
          </cell>
          <cell r="FB544">
            <v>0.5</v>
          </cell>
          <cell r="FC544">
            <v>0</v>
          </cell>
          <cell r="FJ544" t="str">
            <v>ZÓNA Č.1</v>
          </cell>
          <cell r="FL544">
            <v>0</v>
          </cell>
          <cell r="FM544" t="str">
            <v>EE</v>
          </cell>
          <cell r="FN544">
            <v>0</v>
          </cell>
          <cell r="FP544" t="str">
            <v>deskový nad 5000 m3/h</v>
          </cell>
          <cell r="FQ544">
            <v>0.5</v>
          </cell>
          <cell r="FR544">
            <v>0</v>
          </cell>
          <cell r="FY544" t="str">
            <v>ZÓNA Č.1</v>
          </cell>
          <cell r="GA544">
            <v>0</v>
          </cell>
          <cell r="GB544" t="str">
            <v>EE</v>
          </cell>
          <cell r="GC544">
            <v>0</v>
          </cell>
          <cell r="GE544" t="str">
            <v>deskový nad 5000 m3/h</v>
          </cell>
          <cell r="GF544">
            <v>0.5</v>
          </cell>
          <cell r="GG544">
            <v>0</v>
          </cell>
          <cell r="GN544" t="str">
            <v>ZÓNA Č.1</v>
          </cell>
          <cell r="GP544">
            <v>0</v>
          </cell>
          <cell r="GQ544" t="str">
            <v>EE</v>
          </cell>
          <cell r="GR544">
            <v>0</v>
          </cell>
          <cell r="GT544" t="str">
            <v>deskový nad 5000 m3/h</v>
          </cell>
          <cell r="GU544">
            <v>0.5</v>
          </cell>
          <cell r="GV544">
            <v>0</v>
          </cell>
          <cell r="HC544" t="str">
            <v>ZÓNA Č.1</v>
          </cell>
          <cell r="HE544">
            <v>0</v>
          </cell>
          <cell r="HF544" t="str">
            <v>EE</v>
          </cell>
          <cell r="HG544">
            <v>0</v>
          </cell>
          <cell r="HI544" t="str">
            <v>deskový nad 5000 m3/h</v>
          </cell>
          <cell r="HJ544">
            <v>0.5</v>
          </cell>
          <cell r="HK544">
            <v>0</v>
          </cell>
          <cell r="HR544" t="str">
            <v>ZÓNA Č.1</v>
          </cell>
          <cell r="HT544">
            <v>0</v>
          </cell>
          <cell r="HU544" t="str">
            <v>EE</v>
          </cell>
          <cell r="HV544">
            <v>0</v>
          </cell>
          <cell r="HX544" t="str">
            <v>deskový nad 5000 m3/h</v>
          </cell>
          <cell r="HY544">
            <v>0.5</v>
          </cell>
          <cell r="HZ544">
            <v>0</v>
          </cell>
          <cell r="IG544" t="str">
            <v>ZÓNA Č.1</v>
          </cell>
          <cell r="II544">
            <v>0</v>
          </cell>
          <cell r="IJ544" t="str">
            <v>EE</v>
          </cell>
          <cell r="IK544">
            <v>0</v>
          </cell>
          <cell r="IM544" t="str">
            <v>deskový nad 5000 m3/h</v>
          </cell>
          <cell r="IN544">
            <v>0.5</v>
          </cell>
          <cell r="IO544">
            <v>0</v>
          </cell>
          <cell r="IV544" t="str">
            <v>ZÓNA Č.1</v>
          </cell>
          <cell r="IX544">
            <v>0</v>
          </cell>
          <cell r="IY544" t="str">
            <v>EE</v>
          </cell>
          <cell r="IZ544">
            <v>0</v>
          </cell>
          <cell r="JB544" t="str">
            <v>deskový nad 5000 m3/h</v>
          </cell>
          <cell r="JC544">
            <v>0.5</v>
          </cell>
          <cell r="JD544">
            <v>0</v>
          </cell>
          <cell r="JK544" t="str">
            <v>ZÓNA Č.1</v>
          </cell>
          <cell r="JM544">
            <v>0</v>
          </cell>
          <cell r="JN544" t="str">
            <v>EE</v>
          </cell>
          <cell r="JO544">
            <v>0</v>
          </cell>
          <cell r="JQ544" t="str">
            <v>deskový nad 5000 m3/h</v>
          </cell>
          <cell r="JR544">
            <v>0.5</v>
          </cell>
          <cell r="JS544">
            <v>0</v>
          </cell>
          <cell r="JZ544" t="str">
            <v>ZÓNA Č.1</v>
          </cell>
          <cell r="KB544">
            <v>0</v>
          </cell>
          <cell r="KC544" t="str">
            <v>EE</v>
          </cell>
          <cell r="KD544">
            <v>0</v>
          </cell>
          <cell r="KF544" t="str">
            <v>deskový nad 5000 m3/h</v>
          </cell>
          <cell r="KG544">
            <v>0.5</v>
          </cell>
          <cell r="KH544">
            <v>0</v>
          </cell>
          <cell r="KO544" t="str">
            <v>ZÓNA Č.1</v>
          </cell>
          <cell r="KQ544">
            <v>0</v>
          </cell>
          <cell r="KR544" t="str">
            <v>EE</v>
          </cell>
          <cell r="KS544">
            <v>0</v>
          </cell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C545">
            <v>0</v>
          </cell>
          <cell r="D545" t="str">
            <v>EE</v>
          </cell>
          <cell r="E545">
            <v>0</v>
          </cell>
          <cell r="G545" t="str">
            <v>Žádný</v>
          </cell>
          <cell r="H545">
            <v>0</v>
          </cell>
          <cell r="I545">
            <v>0</v>
          </cell>
          <cell r="P545" t="str">
            <v>ZÓNA Č.2</v>
          </cell>
          <cell r="R545">
            <v>0</v>
          </cell>
          <cell r="S545" t="str">
            <v>EE</v>
          </cell>
          <cell r="T545">
            <v>0</v>
          </cell>
          <cell r="V545" t="str">
            <v>Žádný</v>
          </cell>
          <cell r="W545">
            <v>0</v>
          </cell>
          <cell r="X545">
            <v>0</v>
          </cell>
          <cell r="AE545" t="str">
            <v>ZÓNA Č.2</v>
          </cell>
          <cell r="AG545">
            <v>0</v>
          </cell>
          <cell r="AH545" t="str">
            <v>EE</v>
          </cell>
          <cell r="AI545">
            <v>0</v>
          </cell>
          <cell r="AK545" t="str">
            <v>Žádný</v>
          </cell>
          <cell r="AL545">
            <v>0</v>
          </cell>
          <cell r="AM545">
            <v>0</v>
          </cell>
          <cell r="AT545" t="str">
            <v>ZÓNA Č.2</v>
          </cell>
          <cell r="AV545">
            <v>0</v>
          </cell>
          <cell r="AW545" t="str">
            <v>EE</v>
          </cell>
          <cell r="AX545">
            <v>0</v>
          </cell>
          <cell r="AZ545" t="str">
            <v>Žádný</v>
          </cell>
          <cell r="BA545">
            <v>0</v>
          </cell>
          <cell r="BB545">
            <v>0</v>
          </cell>
          <cell r="BI545" t="str">
            <v>ZÓNA Č.2</v>
          </cell>
          <cell r="BK545">
            <v>0</v>
          </cell>
          <cell r="BL545" t="str">
            <v>EE</v>
          </cell>
          <cell r="BM545">
            <v>0</v>
          </cell>
          <cell r="BO545" t="str">
            <v>Žádný</v>
          </cell>
          <cell r="BP545">
            <v>0</v>
          </cell>
          <cell r="BQ545">
            <v>0</v>
          </cell>
          <cell r="BX545" t="str">
            <v>ZÓNA Č.2</v>
          </cell>
          <cell r="BZ545">
            <v>0</v>
          </cell>
          <cell r="CA545" t="str">
            <v>EE</v>
          </cell>
          <cell r="CB545">
            <v>0</v>
          </cell>
          <cell r="CD545" t="str">
            <v>Žádný</v>
          </cell>
          <cell r="CE545">
            <v>0</v>
          </cell>
          <cell r="CF545">
            <v>0</v>
          </cell>
          <cell r="CM545" t="str">
            <v>ZÓNA Č.2</v>
          </cell>
          <cell r="CO545">
            <v>0</v>
          </cell>
          <cell r="CP545" t="str">
            <v>EE</v>
          </cell>
          <cell r="CQ545">
            <v>0</v>
          </cell>
          <cell r="CS545" t="str">
            <v>Žádný</v>
          </cell>
          <cell r="CT545">
            <v>0</v>
          </cell>
          <cell r="CU545">
            <v>0</v>
          </cell>
          <cell r="DB545" t="str">
            <v>ZÓNA Č.2</v>
          </cell>
          <cell r="DD545">
            <v>0</v>
          </cell>
          <cell r="DE545" t="str">
            <v>EE</v>
          </cell>
          <cell r="DF545">
            <v>0</v>
          </cell>
          <cell r="DH545" t="str">
            <v>Žádný</v>
          </cell>
          <cell r="DI545">
            <v>0</v>
          </cell>
          <cell r="DJ545">
            <v>0</v>
          </cell>
          <cell r="DQ545" t="str">
            <v>ZÓNA Č.2</v>
          </cell>
          <cell r="DS545">
            <v>0</v>
          </cell>
          <cell r="DT545" t="str">
            <v>EE</v>
          </cell>
          <cell r="DU545">
            <v>0</v>
          </cell>
          <cell r="DW545" t="str">
            <v>Žádný</v>
          </cell>
          <cell r="DX545">
            <v>0</v>
          </cell>
          <cell r="DY545">
            <v>0</v>
          </cell>
          <cell r="EF545" t="str">
            <v>ZÓNA Č.2</v>
          </cell>
          <cell r="EH545">
            <v>0</v>
          </cell>
          <cell r="EI545" t="str">
            <v>EE</v>
          </cell>
          <cell r="EJ545">
            <v>0</v>
          </cell>
          <cell r="EL545" t="str">
            <v>Žádný</v>
          </cell>
          <cell r="EM545">
            <v>0</v>
          </cell>
          <cell r="EN545">
            <v>0</v>
          </cell>
          <cell r="EU545" t="str">
            <v>ZÓNA Č.2</v>
          </cell>
          <cell r="EW545">
            <v>0</v>
          </cell>
          <cell r="EX545" t="str">
            <v>EE</v>
          </cell>
          <cell r="EY545">
            <v>0</v>
          </cell>
          <cell r="FA545" t="str">
            <v>Žádný</v>
          </cell>
          <cell r="FB545">
            <v>0</v>
          </cell>
          <cell r="FC545">
            <v>0</v>
          </cell>
          <cell r="FJ545" t="str">
            <v>ZÓNA Č.2</v>
          </cell>
          <cell r="FL545">
            <v>0</v>
          </cell>
          <cell r="FM545" t="str">
            <v>EE</v>
          </cell>
          <cell r="FN545">
            <v>0</v>
          </cell>
          <cell r="FP545" t="str">
            <v>Žádný</v>
          </cell>
          <cell r="FQ545">
            <v>0</v>
          </cell>
          <cell r="FR545">
            <v>0</v>
          </cell>
          <cell r="FY545" t="str">
            <v>ZÓNA Č.2</v>
          </cell>
          <cell r="GA545">
            <v>0</v>
          </cell>
          <cell r="GB545" t="str">
            <v>EE</v>
          </cell>
          <cell r="GC545">
            <v>0</v>
          </cell>
          <cell r="GE545" t="str">
            <v>Žádný</v>
          </cell>
          <cell r="GF545">
            <v>0</v>
          </cell>
          <cell r="GG545">
            <v>0</v>
          </cell>
          <cell r="GN545" t="str">
            <v>ZÓNA Č.2</v>
          </cell>
          <cell r="GP545">
            <v>0</v>
          </cell>
          <cell r="GQ545" t="str">
            <v>EE</v>
          </cell>
          <cell r="GR545">
            <v>0</v>
          </cell>
          <cell r="GT545" t="str">
            <v>Žádný</v>
          </cell>
          <cell r="GU545">
            <v>0</v>
          </cell>
          <cell r="GV545">
            <v>0</v>
          </cell>
          <cell r="HC545" t="str">
            <v>ZÓNA Č.2</v>
          </cell>
          <cell r="HE545">
            <v>0</v>
          </cell>
          <cell r="HF545" t="str">
            <v>EE</v>
          </cell>
          <cell r="HG545">
            <v>0</v>
          </cell>
          <cell r="HI545" t="str">
            <v>Žádný</v>
          </cell>
          <cell r="HJ545">
            <v>0</v>
          </cell>
          <cell r="HK545">
            <v>0</v>
          </cell>
          <cell r="HR545" t="str">
            <v>ZÓNA Č.2</v>
          </cell>
          <cell r="HT545">
            <v>0</v>
          </cell>
          <cell r="HU545" t="str">
            <v>EE</v>
          </cell>
          <cell r="HV545">
            <v>0</v>
          </cell>
          <cell r="HX545" t="str">
            <v>Žádný</v>
          </cell>
          <cell r="HY545">
            <v>0</v>
          </cell>
          <cell r="HZ545">
            <v>0</v>
          </cell>
          <cell r="IG545" t="str">
            <v>ZÓNA Č.2</v>
          </cell>
          <cell r="II545">
            <v>0</v>
          </cell>
          <cell r="IJ545" t="str">
            <v>EE</v>
          </cell>
          <cell r="IK545">
            <v>0</v>
          </cell>
          <cell r="IM545" t="str">
            <v>Žádný</v>
          </cell>
          <cell r="IN545">
            <v>0</v>
          </cell>
          <cell r="IO545">
            <v>0</v>
          </cell>
          <cell r="IV545" t="str">
            <v>ZÓNA Č.2</v>
          </cell>
          <cell r="IX545">
            <v>0</v>
          </cell>
          <cell r="IY545" t="str">
            <v>EE</v>
          </cell>
          <cell r="IZ545">
            <v>0</v>
          </cell>
          <cell r="JB545" t="str">
            <v>Žádný</v>
          </cell>
          <cell r="JC545">
            <v>0</v>
          </cell>
          <cell r="JD545">
            <v>0</v>
          </cell>
          <cell r="JK545" t="str">
            <v>ZÓNA Č.2</v>
          </cell>
          <cell r="JM545">
            <v>0</v>
          </cell>
          <cell r="JN545" t="str">
            <v>EE</v>
          </cell>
          <cell r="JO545">
            <v>0</v>
          </cell>
          <cell r="JQ545" t="str">
            <v>Žádný</v>
          </cell>
          <cell r="JR545">
            <v>0</v>
          </cell>
          <cell r="JS545">
            <v>0</v>
          </cell>
          <cell r="JZ545" t="str">
            <v>ZÓNA Č.2</v>
          </cell>
          <cell r="KB545">
            <v>0</v>
          </cell>
          <cell r="KC545" t="str">
            <v>EE</v>
          </cell>
          <cell r="KD545">
            <v>0</v>
          </cell>
          <cell r="KF545" t="str">
            <v>Žádný</v>
          </cell>
          <cell r="KG545">
            <v>0</v>
          </cell>
          <cell r="KH545">
            <v>0</v>
          </cell>
          <cell r="KO545" t="str">
            <v>ZÓNA Č.2</v>
          </cell>
          <cell r="KQ545">
            <v>0</v>
          </cell>
          <cell r="KR545" t="str">
            <v>EE</v>
          </cell>
          <cell r="KS545">
            <v>0</v>
          </cell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C546">
            <v>0</v>
          </cell>
          <cell r="D546" t="str">
            <v>EE</v>
          </cell>
          <cell r="E546">
            <v>0</v>
          </cell>
          <cell r="G546" t="str">
            <v>Žádný</v>
          </cell>
          <cell r="H546">
            <v>0</v>
          </cell>
          <cell r="I546">
            <v>0</v>
          </cell>
          <cell r="P546" t="str">
            <v>ZÓNA Č.3</v>
          </cell>
          <cell r="R546">
            <v>0</v>
          </cell>
          <cell r="S546" t="str">
            <v>EE</v>
          </cell>
          <cell r="T546">
            <v>0</v>
          </cell>
          <cell r="V546" t="str">
            <v>Žádný</v>
          </cell>
          <cell r="W546">
            <v>0</v>
          </cell>
          <cell r="X546">
            <v>0</v>
          </cell>
          <cell r="AE546" t="str">
            <v>ZÓNA Č.3</v>
          </cell>
          <cell r="AG546">
            <v>0</v>
          </cell>
          <cell r="AH546" t="str">
            <v>EE</v>
          </cell>
          <cell r="AI546">
            <v>0</v>
          </cell>
          <cell r="AK546" t="str">
            <v>Žádný</v>
          </cell>
          <cell r="AL546">
            <v>0</v>
          </cell>
          <cell r="AM546">
            <v>0</v>
          </cell>
          <cell r="AT546" t="str">
            <v>ZÓNA Č.3</v>
          </cell>
          <cell r="AV546">
            <v>0</v>
          </cell>
          <cell r="AW546" t="str">
            <v>EE</v>
          </cell>
          <cell r="AX546">
            <v>0</v>
          </cell>
          <cell r="AZ546" t="str">
            <v>Žádný</v>
          </cell>
          <cell r="BA546">
            <v>0</v>
          </cell>
          <cell r="BB546">
            <v>0</v>
          </cell>
          <cell r="BI546" t="str">
            <v>ZÓNA Č.3</v>
          </cell>
          <cell r="BK546">
            <v>0</v>
          </cell>
          <cell r="BL546" t="str">
            <v>EE</v>
          </cell>
          <cell r="BM546">
            <v>0</v>
          </cell>
          <cell r="BO546" t="str">
            <v>Žádný</v>
          </cell>
          <cell r="BP546">
            <v>0</v>
          </cell>
          <cell r="BQ546">
            <v>0</v>
          </cell>
          <cell r="BX546" t="str">
            <v>ZÓNA Č.3</v>
          </cell>
          <cell r="BZ546">
            <v>0</v>
          </cell>
          <cell r="CA546" t="str">
            <v>EE</v>
          </cell>
          <cell r="CB546">
            <v>0</v>
          </cell>
          <cell r="CD546" t="str">
            <v>Žádný</v>
          </cell>
          <cell r="CE546">
            <v>0</v>
          </cell>
          <cell r="CF546">
            <v>0</v>
          </cell>
          <cell r="CM546" t="str">
            <v>ZÓNA Č.3</v>
          </cell>
          <cell r="CO546">
            <v>0</v>
          </cell>
          <cell r="CP546" t="str">
            <v>EE</v>
          </cell>
          <cell r="CQ546">
            <v>0</v>
          </cell>
          <cell r="CS546" t="str">
            <v>Žádný</v>
          </cell>
          <cell r="CT546">
            <v>0</v>
          </cell>
          <cell r="CU546">
            <v>0</v>
          </cell>
          <cell r="DB546" t="str">
            <v>ZÓNA Č.3</v>
          </cell>
          <cell r="DD546">
            <v>0</v>
          </cell>
          <cell r="DE546" t="str">
            <v>EE</v>
          </cell>
          <cell r="DF546">
            <v>0</v>
          </cell>
          <cell r="DH546" t="str">
            <v>Žádný</v>
          </cell>
          <cell r="DI546">
            <v>0</v>
          </cell>
          <cell r="DJ546">
            <v>0</v>
          </cell>
          <cell r="DQ546" t="str">
            <v>ZÓNA Č.3</v>
          </cell>
          <cell r="DS546">
            <v>0</v>
          </cell>
          <cell r="DT546" t="str">
            <v>EE</v>
          </cell>
          <cell r="DU546">
            <v>0</v>
          </cell>
          <cell r="DW546" t="str">
            <v>Žádný</v>
          </cell>
          <cell r="DX546">
            <v>0</v>
          </cell>
          <cell r="DY546">
            <v>0</v>
          </cell>
          <cell r="EF546" t="str">
            <v>ZÓNA Č.3</v>
          </cell>
          <cell r="EH546">
            <v>0</v>
          </cell>
          <cell r="EI546" t="str">
            <v>EE</v>
          </cell>
          <cell r="EJ546">
            <v>0</v>
          </cell>
          <cell r="EL546" t="str">
            <v>Žádný</v>
          </cell>
          <cell r="EM546">
            <v>0</v>
          </cell>
          <cell r="EN546">
            <v>0</v>
          </cell>
          <cell r="EU546" t="str">
            <v>ZÓNA Č.3</v>
          </cell>
          <cell r="EW546">
            <v>0</v>
          </cell>
          <cell r="EX546" t="str">
            <v>EE</v>
          </cell>
          <cell r="EY546">
            <v>0</v>
          </cell>
          <cell r="FA546" t="str">
            <v>Žádný</v>
          </cell>
          <cell r="FB546">
            <v>0</v>
          </cell>
          <cell r="FC546">
            <v>0</v>
          </cell>
          <cell r="FJ546" t="str">
            <v>ZÓNA Č.3</v>
          </cell>
          <cell r="FL546">
            <v>0</v>
          </cell>
          <cell r="FM546" t="str">
            <v>EE</v>
          </cell>
          <cell r="FN546">
            <v>0</v>
          </cell>
          <cell r="FP546" t="str">
            <v>Žádný</v>
          </cell>
          <cell r="FQ546">
            <v>0</v>
          </cell>
          <cell r="FR546">
            <v>0</v>
          </cell>
          <cell r="FY546" t="str">
            <v>ZÓNA Č.3</v>
          </cell>
          <cell r="GA546">
            <v>0</v>
          </cell>
          <cell r="GB546" t="str">
            <v>EE</v>
          </cell>
          <cell r="GC546">
            <v>0</v>
          </cell>
          <cell r="GE546" t="str">
            <v>Žádný</v>
          </cell>
          <cell r="GF546">
            <v>0</v>
          </cell>
          <cell r="GG546">
            <v>0</v>
          </cell>
          <cell r="GN546" t="str">
            <v>ZÓNA Č.3</v>
          </cell>
          <cell r="GP546">
            <v>0</v>
          </cell>
          <cell r="GQ546" t="str">
            <v>EE</v>
          </cell>
          <cell r="GR546">
            <v>0</v>
          </cell>
          <cell r="GT546" t="str">
            <v>Žádný</v>
          </cell>
          <cell r="GU546">
            <v>0</v>
          </cell>
          <cell r="GV546">
            <v>0</v>
          </cell>
          <cell r="HC546" t="str">
            <v>ZÓNA Č.3</v>
          </cell>
          <cell r="HE546">
            <v>0</v>
          </cell>
          <cell r="HF546" t="str">
            <v>EE</v>
          </cell>
          <cell r="HG546">
            <v>0</v>
          </cell>
          <cell r="HI546" t="str">
            <v>Žádný</v>
          </cell>
          <cell r="HJ546">
            <v>0</v>
          </cell>
          <cell r="HK546">
            <v>0</v>
          </cell>
          <cell r="HR546" t="str">
            <v>ZÓNA Č.3</v>
          </cell>
          <cell r="HT546">
            <v>0</v>
          </cell>
          <cell r="HU546" t="str">
            <v>EE</v>
          </cell>
          <cell r="HV546">
            <v>0</v>
          </cell>
          <cell r="HX546" t="str">
            <v>Žádný</v>
          </cell>
          <cell r="HY546">
            <v>0</v>
          </cell>
          <cell r="HZ546">
            <v>0</v>
          </cell>
          <cell r="IG546" t="str">
            <v>ZÓNA Č.3</v>
          </cell>
          <cell r="II546">
            <v>0</v>
          </cell>
          <cell r="IJ546" t="str">
            <v>EE</v>
          </cell>
          <cell r="IK546">
            <v>0</v>
          </cell>
          <cell r="IM546" t="str">
            <v>Žádný</v>
          </cell>
          <cell r="IN546">
            <v>0</v>
          </cell>
          <cell r="IO546">
            <v>0</v>
          </cell>
          <cell r="IV546" t="str">
            <v>ZÓNA Č.3</v>
          </cell>
          <cell r="IX546">
            <v>0</v>
          </cell>
          <cell r="IY546" t="str">
            <v>EE</v>
          </cell>
          <cell r="IZ546">
            <v>0</v>
          </cell>
          <cell r="JB546" t="str">
            <v>Žádný</v>
          </cell>
          <cell r="JC546">
            <v>0</v>
          </cell>
          <cell r="JD546">
            <v>0</v>
          </cell>
          <cell r="JK546" t="str">
            <v>ZÓNA Č.3</v>
          </cell>
          <cell r="JM546">
            <v>0</v>
          </cell>
          <cell r="JN546" t="str">
            <v>EE</v>
          </cell>
          <cell r="JO546">
            <v>0</v>
          </cell>
          <cell r="JQ546" t="str">
            <v>Žádný</v>
          </cell>
          <cell r="JR546">
            <v>0</v>
          </cell>
          <cell r="JS546">
            <v>0</v>
          </cell>
          <cell r="JZ546" t="str">
            <v>ZÓNA Č.3</v>
          </cell>
          <cell r="KB546">
            <v>0</v>
          </cell>
          <cell r="KC546" t="str">
            <v>EE</v>
          </cell>
          <cell r="KD546">
            <v>0</v>
          </cell>
          <cell r="KF546" t="str">
            <v>Žádný</v>
          </cell>
          <cell r="KG546">
            <v>0</v>
          </cell>
          <cell r="KH546">
            <v>0</v>
          </cell>
          <cell r="KO546" t="str">
            <v>ZÓNA Č.3</v>
          </cell>
          <cell r="KQ546">
            <v>0</v>
          </cell>
          <cell r="KR546" t="str">
            <v>EE</v>
          </cell>
          <cell r="KS546">
            <v>0</v>
          </cell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C547">
            <v>0</v>
          </cell>
          <cell r="D547" t="str">
            <v>EE</v>
          </cell>
          <cell r="E547">
            <v>0</v>
          </cell>
          <cell r="G547" t="str">
            <v>Žádný</v>
          </cell>
          <cell r="H547">
            <v>0</v>
          </cell>
          <cell r="I547">
            <v>0</v>
          </cell>
          <cell r="P547" t="str">
            <v>ZÓNA Č.4</v>
          </cell>
          <cell r="R547">
            <v>0</v>
          </cell>
          <cell r="S547" t="str">
            <v>EE</v>
          </cell>
          <cell r="T547">
            <v>0</v>
          </cell>
          <cell r="V547" t="str">
            <v>Žádný</v>
          </cell>
          <cell r="W547">
            <v>0</v>
          </cell>
          <cell r="X547">
            <v>0</v>
          </cell>
          <cell r="AE547" t="str">
            <v>ZÓNA Č.4</v>
          </cell>
          <cell r="AG547">
            <v>0</v>
          </cell>
          <cell r="AH547" t="str">
            <v>EE</v>
          </cell>
          <cell r="AI547">
            <v>0</v>
          </cell>
          <cell r="AK547" t="str">
            <v>Žádný</v>
          </cell>
          <cell r="AL547">
            <v>0</v>
          </cell>
          <cell r="AM547">
            <v>0</v>
          </cell>
          <cell r="AT547" t="str">
            <v>ZÓNA Č.4</v>
          </cell>
          <cell r="AV547">
            <v>0</v>
          </cell>
          <cell r="AW547" t="str">
            <v>EE</v>
          </cell>
          <cell r="AX547">
            <v>0</v>
          </cell>
          <cell r="AZ547" t="str">
            <v>Žádný</v>
          </cell>
          <cell r="BA547">
            <v>0</v>
          </cell>
          <cell r="BB547">
            <v>0</v>
          </cell>
          <cell r="BI547" t="str">
            <v>ZÓNA Č.4</v>
          </cell>
          <cell r="BK547">
            <v>0</v>
          </cell>
          <cell r="BL547" t="str">
            <v>EE</v>
          </cell>
          <cell r="BM547">
            <v>0</v>
          </cell>
          <cell r="BO547" t="str">
            <v>Žádný</v>
          </cell>
          <cell r="BP547">
            <v>0</v>
          </cell>
          <cell r="BQ547">
            <v>0</v>
          </cell>
          <cell r="BX547" t="str">
            <v>ZÓNA Č.4</v>
          </cell>
          <cell r="BZ547">
            <v>0</v>
          </cell>
          <cell r="CA547" t="str">
            <v>EE</v>
          </cell>
          <cell r="CB547">
            <v>0</v>
          </cell>
          <cell r="CD547" t="str">
            <v>Žádný</v>
          </cell>
          <cell r="CE547">
            <v>0</v>
          </cell>
          <cell r="CF547">
            <v>0</v>
          </cell>
          <cell r="CM547" t="str">
            <v>ZÓNA Č.4</v>
          </cell>
          <cell r="CO547">
            <v>0</v>
          </cell>
          <cell r="CP547" t="str">
            <v>EE</v>
          </cell>
          <cell r="CQ547">
            <v>0</v>
          </cell>
          <cell r="CS547" t="str">
            <v>Žádný</v>
          </cell>
          <cell r="CT547">
            <v>0</v>
          </cell>
          <cell r="CU547">
            <v>0</v>
          </cell>
          <cell r="DB547" t="str">
            <v>ZÓNA Č.4</v>
          </cell>
          <cell r="DD547">
            <v>0</v>
          </cell>
          <cell r="DE547" t="str">
            <v>EE</v>
          </cell>
          <cell r="DF547">
            <v>0</v>
          </cell>
          <cell r="DH547" t="str">
            <v>Žádný</v>
          </cell>
          <cell r="DI547">
            <v>0</v>
          </cell>
          <cell r="DJ547">
            <v>0</v>
          </cell>
          <cell r="DQ547" t="str">
            <v>ZÓNA Č.4</v>
          </cell>
          <cell r="DS547">
            <v>0</v>
          </cell>
          <cell r="DT547" t="str">
            <v>EE</v>
          </cell>
          <cell r="DU547">
            <v>0</v>
          </cell>
          <cell r="DW547" t="str">
            <v>Žádný</v>
          </cell>
          <cell r="DX547">
            <v>0</v>
          </cell>
          <cell r="DY547">
            <v>0</v>
          </cell>
          <cell r="EF547" t="str">
            <v>ZÓNA Č.4</v>
          </cell>
          <cell r="EH547">
            <v>0</v>
          </cell>
          <cell r="EI547" t="str">
            <v>EE</v>
          </cell>
          <cell r="EJ547">
            <v>0</v>
          </cell>
          <cell r="EL547" t="str">
            <v>Žádný</v>
          </cell>
          <cell r="EM547">
            <v>0</v>
          </cell>
          <cell r="EN547">
            <v>0</v>
          </cell>
          <cell r="EU547" t="str">
            <v>ZÓNA Č.4</v>
          </cell>
          <cell r="EW547">
            <v>0</v>
          </cell>
          <cell r="EX547" t="str">
            <v>EE</v>
          </cell>
          <cell r="EY547">
            <v>0</v>
          </cell>
          <cell r="FA547" t="str">
            <v>Žádný</v>
          </cell>
          <cell r="FB547">
            <v>0</v>
          </cell>
          <cell r="FC547">
            <v>0</v>
          </cell>
          <cell r="FJ547" t="str">
            <v>ZÓNA Č.4</v>
          </cell>
          <cell r="FL547">
            <v>0</v>
          </cell>
          <cell r="FM547" t="str">
            <v>EE</v>
          </cell>
          <cell r="FN547">
            <v>0</v>
          </cell>
          <cell r="FP547" t="str">
            <v>Žádný</v>
          </cell>
          <cell r="FQ547">
            <v>0</v>
          </cell>
          <cell r="FR547">
            <v>0</v>
          </cell>
          <cell r="FY547" t="str">
            <v>ZÓNA Č.4</v>
          </cell>
          <cell r="GA547">
            <v>0</v>
          </cell>
          <cell r="GB547" t="str">
            <v>EE</v>
          </cell>
          <cell r="GC547">
            <v>0</v>
          </cell>
          <cell r="GE547" t="str">
            <v>Žádný</v>
          </cell>
          <cell r="GF547">
            <v>0</v>
          </cell>
          <cell r="GG547">
            <v>0</v>
          </cell>
          <cell r="GN547" t="str">
            <v>ZÓNA Č.4</v>
          </cell>
          <cell r="GP547">
            <v>0</v>
          </cell>
          <cell r="GQ547" t="str">
            <v>EE</v>
          </cell>
          <cell r="GR547">
            <v>0</v>
          </cell>
          <cell r="GT547" t="str">
            <v>Žádný</v>
          </cell>
          <cell r="GU547">
            <v>0</v>
          </cell>
          <cell r="GV547">
            <v>0</v>
          </cell>
          <cell r="HC547" t="str">
            <v>ZÓNA Č.4</v>
          </cell>
          <cell r="HE547">
            <v>0</v>
          </cell>
          <cell r="HF547" t="str">
            <v>EE</v>
          </cell>
          <cell r="HG547">
            <v>0</v>
          </cell>
          <cell r="HI547" t="str">
            <v>Žádný</v>
          </cell>
          <cell r="HJ547">
            <v>0</v>
          </cell>
          <cell r="HK547">
            <v>0</v>
          </cell>
          <cell r="HR547" t="str">
            <v>ZÓNA Č.4</v>
          </cell>
          <cell r="HT547">
            <v>0</v>
          </cell>
          <cell r="HU547" t="str">
            <v>EE</v>
          </cell>
          <cell r="HV547">
            <v>0</v>
          </cell>
          <cell r="HX547" t="str">
            <v>Žádný</v>
          </cell>
          <cell r="HY547">
            <v>0</v>
          </cell>
          <cell r="HZ547">
            <v>0</v>
          </cell>
          <cell r="IG547" t="str">
            <v>ZÓNA Č.4</v>
          </cell>
          <cell r="II547">
            <v>0</v>
          </cell>
          <cell r="IJ547" t="str">
            <v>EE</v>
          </cell>
          <cell r="IK547">
            <v>0</v>
          </cell>
          <cell r="IM547" t="str">
            <v>Žádný</v>
          </cell>
          <cell r="IN547">
            <v>0</v>
          </cell>
          <cell r="IO547">
            <v>0</v>
          </cell>
          <cell r="IV547" t="str">
            <v>ZÓNA Č.4</v>
          </cell>
          <cell r="IX547">
            <v>0</v>
          </cell>
          <cell r="IY547" t="str">
            <v>EE</v>
          </cell>
          <cell r="IZ547">
            <v>0</v>
          </cell>
          <cell r="JB547" t="str">
            <v>Žádný</v>
          </cell>
          <cell r="JC547">
            <v>0</v>
          </cell>
          <cell r="JD547">
            <v>0</v>
          </cell>
          <cell r="JK547" t="str">
            <v>ZÓNA Č.4</v>
          </cell>
          <cell r="JM547">
            <v>0</v>
          </cell>
          <cell r="JN547" t="str">
            <v>EE</v>
          </cell>
          <cell r="JO547">
            <v>0</v>
          </cell>
          <cell r="JQ547" t="str">
            <v>Žádný</v>
          </cell>
          <cell r="JR547">
            <v>0</v>
          </cell>
          <cell r="JS547">
            <v>0</v>
          </cell>
          <cell r="JZ547" t="str">
            <v>ZÓNA Č.4</v>
          </cell>
          <cell r="KB547">
            <v>0</v>
          </cell>
          <cell r="KC547" t="str">
            <v>EE</v>
          </cell>
          <cell r="KD547">
            <v>0</v>
          </cell>
          <cell r="KF547" t="str">
            <v>Žádný</v>
          </cell>
          <cell r="KG547">
            <v>0</v>
          </cell>
          <cell r="KH547">
            <v>0</v>
          </cell>
          <cell r="KO547" t="str">
            <v>ZÓNA Č.4</v>
          </cell>
          <cell r="KQ547">
            <v>0</v>
          </cell>
          <cell r="KR547" t="str">
            <v>EE</v>
          </cell>
          <cell r="KS547">
            <v>0</v>
          </cell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C548">
            <v>0</v>
          </cell>
          <cell r="D548" t="str">
            <v>EE</v>
          </cell>
          <cell r="E548">
            <v>0</v>
          </cell>
          <cell r="G548" t="str">
            <v>Žádný</v>
          </cell>
          <cell r="H548">
            <v>0</v>
          </cell>
          <cell r="I548">
            <v>0</v>
          </cell>
          <cell r="P548" t="str">
            <v>ZÓNA Č.5</v>
          </cell>
          <cell r="R548">
            <v>0</v>
          </cell>
          <cell r="S548" t="str">
            <v>EE</v>
          </cell>
          <cell r="T548">
            <v>0</v>
          </cell>
          <cell r="V548" t="str">
            <v>Žádný</v>
          </cell>
          <cell r="W548">
            <v>0</v>
          </cell>
          <cell r="X548">
            <v>0</v>
          </cell>
          <cell r="AE548" t="str">
            <v>ZÓNA Č.5</v>
          </cell>
          <cell r="AG548">
            <v>0</v>
          </cell>
          <cell r="AH548" t="str">
            <v>EE</v>
          </cell>
          <cell r="AI548">
            <v>0</v>
          </cell>
          <cell r="AK548" t="str">
            <v>Žádný</v>
          </cell>
          <cell r="AL548">
            <v>0</v>
          </cell>
          <cell r="AM548">
            <v>0</v>
          </cell>
          <cell r="AT548" t="str">
            <v>ZÓNA Č.5</v>
          </cell>
          <cell r="AV548">
            <v>0</v>
          </cell>
          <cell r="AW548" t="str">
            <v>EE</v>
          </cell>
          <cell r="AX548">
            <v>0</v>
          </cell>
          <cell r="AZ548" t="str">
            <v>Žádný</v>
          </cell>
          <cell r="BA548">
            <v>0</v>
          </cell>
          <cell r="BB548">
            <v>0</v>
          </cell>
          <cell r="BI548" t="str">
            <v>ZÓNA Č.5</v>
          </cell>
          <cell r="BK548">
            <v>0</v>
          </cell>
          <cell r="BL548" t="str">
            <v>EE</v>
          </cell>
          <cell r="BM548">
            <v>0</v>
          </cell>
          <cell r="BO548" t="str">
            <v>Žádný</v>
          </cell>
          <cell r="BP548">
            <v>0</v>
          </cell>
          <cell r="BQ548">
            <v>0</v>
          </cell>
          <cell r="BX548" t="str">
            <v>ZÓNA Č.5</v>
          </cell>
          <cell r="BZ548">
            <v>0</v>
          </cell>
          <cell r="CA548" t="str">
            <v>EE</v>
          </cell>
          <cell r="CB548">
            <v>0</v>
          </cell>
          <cell r="CD548" t="str">
            <v>Žádný</v>
          </cell>
          <cell r="CE548">
            <v>0</v>
          </cell>
          <cell r="CF548">
            <v>0</v>
          </cell>
          <cell r="CM548" t="str">
            <v>ZÓNA Č.5</v>
          </cell>
          <cell r="CO548">
            <v>0</v>
          </cell>
          <cell r="CP548" t="str">
            <v>EE</v>
          </cell>
          <cell r="CQ548">
            <v>0</v>
          </cell>
          <cell r="CS548" t="str">
            <v>Žádný</v>
          </cell>
          <cell r="CT548">
            <v>0</v>
          </cell>
          <cell r="CU548">
            <v>0</v>
          </cell>
          <cell r="DB548" t="str">
            <v>ZÓNA Č.5</v>
          </cell>
          <cell r="DD548">
            <v>0</v>
          </cell>
          <cell r="DE548" t="str">
            <v>EE</v>
          </cell>
          <cell r="DF548">
            <v>0</v>
          </cell>
          <cell r="DH548" t="str">
            <v>Žádný</v>
          </cell>
          <cell r="DI548">
            <v>0</v>
          </cell>
          <cell r="DJ548">
            <v>0</v>
          </cell>
          <cell r="DQ548" t="str">
            <v>ZÓNA Č.5</v>
          </cell>
          <cell r="DS548">
            <v>0</v>
          </cell>
          <cell r="DT548" t="str">
            <v>EE</v>
          </cell>
          <cell r="DU548">
            <v>0</v>
          </cell>
          <cell r="DW548" t="str">
            <v>Žádný</v>
          </cell>
          <cell r="DX548">
            <v>0</v>
          </cell>
          <cell r="DY548">
            <v>0</v>
          </cell>
          <cell r="EF548" t="str">
            <v>ZÓNA Č.5</v>
          </cell>
          <cell r="EH548">
            <v>0</v>
          </cell>
          <cell r="EI548" t="str">
            <v>EE</v>
          </cell>
          <cell r="EJ548">
            <v>0</v>
          </cell>
          <cell r="EL548" t="str">
            <v>Žádný</v>
          </cell>
          <cell r="EM548">
            <v>0</v>
          </cell>
          <cell r="EN548">
            <v>0</v>
          </cell>
          <cell r="EU548" t="str">
            <v>ZÓNA Č.5</v>
          </cell>
          <cell r="EW548">
            <v>0</v>
          </cell>
          <cell r="EX548" t="str">
            <v>EE</v>
          </cell>
          <cell r="EY548">
            <v>0</v>
          </cell>
          <cell r="FA548" t="str">
            <v>Žádný</v>
          </cell>
          <cell r="FB548">
            <v>0</v>
          </cell>
          <cell r="FC548">
            <v>0</v>
          </cell>
          <cell r="FJ548" t="str">
            <v>ZÓNA Č.5</v>
          </cell>
          <cell r="FL548">
            <v>0</v>
          </cell>
          <cell r="FM548" t="str">
            <v>EE</v>
          </cell>
          <cell r="FN548">
            <v>0</v>
          </cell>
          <cell r="FP548" t="str">
            <v>Žádný</v>
          </cell>
          <cell r="FQ548">
            <v>0</v>
          </cell>
          <cell r="FR548">
            <v>0</v>
          </cell>
          <cell r="FY548" t="str">
            <v>ZÓNA Č.5</v>
          </cell>
          <cell r="GA548">
            <v>0</v>
          </cell>
          <cell r="GB548" t="str">
            <v>EE</v>
          </cell>
          <cell r="GC548">
            <v>0</v>
          </cell>
          <cell r="GE548" t="str">
            <v>Žádný</v>
          </cell>
          <cell r="GF548">
            <v>0</v>
          </cell>
          <cell r="GG548">
            <v>0</v>
          </cell>
          <cell r="GN548" t="str">
            <v>ZÓNA Č.5</v>
          </cell>
          <cell r="GP548">
            <v>0</v>
          </cell>
          <cell r="GQ548" t="str">
            <v>EE</v>
          </cell>
          <cell r="GR548">
            <v>0</v>
          </cell>
          <cell r="GT548" t="str">
            <v>Žádný</v>
          </cell>
          <cell r="GU548">
            <v>0</v>
          </cell>
          <cell r="GV548">
            <v>0</v>
          </cell>
          <cell r="HC548" t="str">
            <v>ZÓNA Č.5</v>
          </cell>
          <cell r="HE548">
            <v>0</v>
          </cell>
          <cell r="HF548" t="str">
            <v>EE</v>
          </cell>
          <cell r="HG548">
            <v>0</v>
          </cell>
          <cell r="HI548" t="str">
            <v>Žádný</v>
          </cell>
          <cell r="HJ548">
            <v>0</v>
          </cell>
          <cell r="HK548">
            <v>0</v>
          </cell>
          <cell r="HR548" t="str">
            <v>ZÓNA Č.5</v>
          </cell>
          <cell r="HT548">
            <v>0</v>
          </cell>
          <cell r="HU548" t="str">
            <v>EE</v>
          </cell>
          <cell r="HV548">
            <v>0</v>
          </cell>
          <cell r="HX548" t="str">
            <v>Žádný</v>
          </cell>
          <cell r="HY548">
            <v>0</v>
          </cell>
          <cell r="HZ548">
            <v>0</v>
          </cell>
          <cell r="IG548" t="str">
            <v>ZÓNA Č.5</v>
          </cell>
          <cell r="II548">
            <v>0</v>
          </cell>
          <cell r="IJ548" t="str">
            <v>EE</v>
          </cell>
          <cell r="IK548">
            <v>0</v>
          </cell>
          <cell r="IM548" t="str">
            <v>Žádný</v>
          </cell>
          <cell r="IN548">
            <v>0</v>
          </cell>
          <cell r="IO548">
            <v>0</v>
          </cell>
          <cell r="IV548" t="str">
            <v>ZÓNA Č.5</v>
          </cell>
          <cell r="IX548">
            <v>0</v>
          </cell>
          <cell r="IY548" t="str">
            <v>EE</v>
          </cell>
          <cell r="IZ548">
            <v>0</v>
          </cell>
          <cell r="JB548" t="str">
            <v>Žádný</v>
          </cell>
          <cell r="JC548">
            <v>0</v>
          </cell>
          <cell r="JD548">
            <v>0</v>
          </cell>
          <cell r="JK548" t="str">
            <v>ZÓNA Č.5</v>
          </cell>
          <cell r="JM548">
            <v>0</v>
          </cell>
          <cell r="JN548" t="str">
            <v>EE</v>
          </cell>
          <cell r="JO548">
            <v>0</v>
          </cell>
          <cell r="JQ548" t="str">
            <v>Žádný</v>
          </cell>
          <cell r="JR548">
            <v>0</v>
          </cell>
          <cell r="JS548">
            <v>0</v>
          </cell>
          <cell r="JZ548" t="str">
            <v>ZÓNA Č.5</v>
          </cell>
          <cell r="KB548">
            <v>0</v>
          </cell>
          <cell r="KC548" t="str">
            <v>EE</v>
          </cell>
          <cell r="KD548">
            <v>0</v>
          </cell>
          <cell r="KF548" t="str">
            <v>Žádný</v>
          </cell>
          <cell r="KG548">
            <v>0</v>
          </cell>
          <cell r="KH548">
            <v>0</v>
          </cell>
          <cell r="KO548" t="str">
            <v>ZÓNA Č.5</v>
          </cell>
          <cell r="KQ548">
            <v>0</v>
          </cell>
          <cell r="KR548" t="str">
            <v>EE</v>
          </cell>
          <cell r="KS548">
            <v>0</v>
          </cell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C549">
            <v>0</v>
          </cell>
          <cell r="D549" t="str">
            <v>EE</v>
          </cell>
          <cell r="E549">
            <v>0</v>
          </cell>
          <cell r="G549" t="str">
            <v>Žádný</v>
          </cell>
          <cell r="H549">
            <v>0</v>
          </cell>
          <cell r="I549">
            <v>0</v>
          </cell>
          <cell r="P549" t="str">
            <v>ZÓNA Č.6</v>
          </cell>
          <cell r="R549">
            <v>0</v>
          </cell>
          <cell r="S549" t="str">
            <v>EE</v>
          </cell>
          <cell r="T549">
            <v>0</v>
          </cell>
          <cell r="V549" t="str">
            <v>Žádný</v>
          </cell>
          <cell r="W549">
            <v>0</v>
          </cell>
          <cell r="X549">
            <v>0</v>
          </cell>
          <cell r="AE549" t="str">
            <v>ZÓNA Č.6</v>
          </cell>
          <cell r="AG549">
            <v>0</v>
          </cell>
          <cell r="AH549" t="str">
            <v>EE</v>
          </cell>
          <cell r="AI549">
            <v>0</v>
          </cell>
          <cell r="AK549" t="str">
            <v>Žádný</v>
          </cell>
          <cell r="AL549">
            <v>0</v>
          </cell>
          <cell r="AM549">
            <v>0</v>
          </cell>
          <cell r="AT549" t="str">
            <v>ZÓNA Č.6</v>
          </cell>
          <cell r="AV549">
            <v>0</v>
          </cell>
          <cell r="AW549" t="str">
            <v>EE</v>
          </cell>
          <cell r="AX549">
            <v>0</v>
          </cell>
          <cell r="AZ549" t="str">
            <v>Žádný</v>
          </cell>
          <cell r="BA549">
            <v>0</v>
          </cell>
          <cell r="BB549">
            <v>0</v>
          </cell>
          <cell r="BI549" t="str">
            <v>ZÓNA Č.6</v>
          </cell>
          <cell r="BK549">
            <v>0</v>
          </cell>
          <cell r="BL549" t="str">
            <v>EE</v>
          </cell>
          <cell r="BM549">
            <v>0</v>
          </cell>
          <cell r="BO549" t="str">
            <v>Žádný</v>
          </cell>
          <cell r="BP549">
            <v>0</v>
          </cell>
          <cell r="BQ549">
            <v>0</v>
          </cell>
          <cell r="BX549" t="str">
            <v>ZÓNA Č.6</v>
          </cell>
          <cell r="BZ549">
            <v>0</v>
          </cell>
          <cell r="CA549" t="str">
            <v>EE</v>
          </cell>
          <cell r="CB549">
            <v>0</v>
          </cell>
          <cell r="CD549" t="str">
            <v>Žádný</v>
          </cell>
          <cell r="CE549">
            <v>0</v>
          </cell>
          <cell r="CF549">
            <v>0</v>
          </cell>
          <cell r="CM549" t="str">
            <v>ZÓNA Č.6</v>
          </cell>
          <cell r="CO549">
            <v>0</v>
          </cell>
          <cell r="CP549" t="str">
            <v>EE</v>
          </cell>
          <cell r="CQ549">
            <v>0</v>
          </cell>
          <cell r="CS549" t="str">
            <v>Žádný</v>
          </cell>
          <cell r="CT549">
            <v>0</v>
          </cell>
          <cell r="CU549">
            <v>0</v>
          </cell>
          <cell r="DB549" t="str">
            <v>ZÓNA Č.6</v>
          </cell>
          <cell r="DD549">
            <v>0</v>
          </cell>
          <cell r="DE549" t="str">
            <v>EE</v>
          </cell>
          <cell r="DF549">
            <v>0</v>
          </cell>
          <cell r="DH549" t="str">
            <v>Žádný</v>
          </cell>
          <cell r="DI549">
            <v>0</v>
          </cell>
          <cell r="DJ549">
            <v>0</v>
          </cell>
          <cell r="DQ549" t="str">
            <v>ZÓNA Č.6</v>
          </cell>
          <cell r="DS549">
            <v>0</v>
          </cell>
          <cell r="DT549" t="str">
            <v>EE</v>
          </cell>
          <cell r="DU549">
            <v>0</v>
          </cell>
          <cell r="DW549" t="str">
            <v>Žádný</v>
          </cell>
          <cell r="DX549">
            <v>0</v>
          </cell>
          <cell r="DY549">
            <v>0</v>
          </cell>
          <cell r="EF549" t="str">
            <v>ZÓNA Č.6</v>
          </cell>
          <cell r="EH549">
            <v>0</v>
          </cell>
          <cell r="EI549" t="str">
            <v>EE</v>
          </cell>
          <cell r="EJ549">
            <v>0</v>
          </cell>
          <cell r="EL549" t="str">
            <v>Žádný</v>
          </cell>
          <cell r="EM549">
            <v>0</v>
          </cell>
          <cell r="EN549">
            <v>0</v>
          </cell>
          <cell r="EU549" t="str">
            <v>ZÓNA Č.6</v>
          </cell>
          <cell r="EW549">
            <v>0</v>
          </cell>
          <cell r="EX549" t="str">
            <v>EE</v>
          </cell>
          <cell r="EY549">
            <v>0</v>
          </cell>
          <cell r="FA549" t="str">
            <v>Žádný</v>
          </cell>
          <cell r="FB549">
            <v>0</v>
          </cell>
          <cell r="FC549">
            <v>0</v>
          </cell>
          <cell r="FJ549" t="str">
            <v>ZÓNA Č.6</v>
          </cell>
          <cell r="FL549">
            <v>0</v>
          </cell>
          <cell r="FM549" t="str">
            <v>EE</v>
          </cell>
          <cell r="FN549">
            <v>0</v>
          </cell>
          <cell r="FP549" t="str">
            <v>Žádný</v>
          </cell>
          <cell r="FQ549">
            <v>0</v>
          </cell>
          <cell r="FR549">
            <v>0</v>
          </cell>
          <cell r="FY549" t="str">
            <v>ZÓNA Č.6</v>
          </cell>
          <cell r="GA549">
            <v>0</v>
          </cell>
          <cell r="GB549" t="str">
            <v>EE</v>
          </cell>
          <cell r="GC549">
            <v>0</v>
          </cell>
          <cell r="GE549" t="str">
            <v>Žádný</v>
          </cell>
          <cell r="GF549">
            <v>0</v>
          </cell>
          <cell r="GG549">
            <v>0</v>
          </cell>
          <cell r="GN549" t="str">
            <v>ZÓNA Č.6</v>
          </cell>
          <cell r="GP549">
            <v>0</v>
          </cell>
          <cell r="GQ549" t="str">
            <v>EE</v>
          </cell>
          <cell r="GR549">
            <v>0</v>
          </cell>
          <cell r="GT549" t="str">
            <v>Žádný</v>
          </cell>
          <cell r="GU549">
            <v>0</v>
          </cell>
          <cell r="GV549">
            <v>0</v>
          </cell>
          <cell r="HC549" t="str">
            <v>ZÓNA Č.6</v>
          </cell>
          <cell r="HE549">
            <v>0</v>
          </cell>
          <cell r="HF549" t="str">
            <v>EE</v>
          </cell>
          <cell r="HG549">
            <v>0</v>
          </cell>
          <cell r="HI549" t="str">
            <v>Žádný</v>
          </cell>
          <cell r="HJ549">
            <v>0</v>
          </cell>
          <cell r="HK549">
            <v>0</v>
          </cell>
          <cell r="HR549" t="str">
            <v>ZÓNA Č.6</v>
          </cell>
          <cell r="HT549">
            <v>0</v>
          </cell>
          <cell r="HU549" t="str">
            <v>EE</v>
          </cell>
          <cell r="HV549">
            <v>0</v>
          </cell>
          <cell r="HX549" t="str">
            <v>Žádný</v>
          </cell>
          <cell r="HY549">
            <v>0</v>
          </cell>
          <cell r="HZ549">
            <v>0</v>
          </cell>
          <cell r="IG549" t="str">
            <v>ZÓNA Č.6</v>
          </cell>
          <cell r="II549">
            <v>0</v>
          </cell>
          <cell r="IJ549" t="str">
            <v>EE</v>
          </cell>
          <cell r="IK549">
            <v>0</v>
          </cell>
          <cell r="IM549" t="str">
            <v>Žádný</v>
          </cell>
          <cell r="IN549">
            <v>0</v>
          </cell>
          <cell r="IO549">
            <v>0</v>
          </cell>
          <cell r="IV549" t="str">
            <v>ZÓNA Č.6</v>
          </cell>
          <cell r="IX549">
            <v>0</v>
          </cell>
          <cell r="IY549" t="str">
            <v>EE</v>
          </cell>
          <cell r="IZ549">
            <v>0</v>
          </cell>
          <cell r="JB549" t="str">
            <v>Žádný</v>
          </cell>
          <cell r="JC549">
            <v>0</v>
          </cell>
          <cell r="JD549">
            <v>0</v>
          </cell>
          <cell r="JK549" t="str">
            <v>ZÓNA Č.6</v>
          </cell>
          <cell r="JM549">
            <v>0</v>
          </cell>
          <cell r="JN549" t="str">
            <v>EE</v>
          </cell>
          <cell r="JO549">
            <v>0</v>
          </cell>
          <cell r="JQ549" t="str">
            <v>Žádný</v>
          </cell>
          <cell r="JR549">
            <v>0</v>
          </cell>
          <cell r="JS549">
            <v>0</v>
          </cell>
          <cell r="JZ549" t="str">
            <v>ZÓNA Č.6</v>
          </cell>
          <cell r="KB549">
            <v>0</v>
          </cell>
          <cell r="KC549" t="str">
            <v>EE</v>
          </cell>
          <cell r="KD549">
            <v>0</v>
          </cell>
          <cell r="KF549" t="str">
            <v>Žádný</v>
          </cell>
          <cell r="KG549">
            <v>0</v>
          </cell>
          <cell r="KH549">
            <v>0</v>
          </cell>
          <cell r="KO549" t="str">
            <v>ZÓNA Č.6</v>
          </cell>
          <cell r="KQ549">
            <v>0</v>
          </cell>
          <cell r="KR549" t="str">
            <v>EE</v>
          </cell>
          <cell r="KS549">
            <v>0</v>
          </cell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C550">
            <v>0</v>
          </cell>
          <cell r="D550" t="str">
            <v>EE</v>
          </cell>
          <cell r="E550">
            <v>0</v>
          </cell>
          <cell r="G550" t="str">
            <v>Žádný</v>
          </cell>
          <cell r="H550">
            <v>0</v>
          </cell>
          <cell r="I550">
            <v>0</v>
          </cell>
          <cell r="P550" t="str">
            <v>ZÓNA Č.7</v>
          </cell>
          <cell r="R550">
            <v>0</v>
          </cell>
          <cell r="S550" t="str">
            <v>EE</v>
          </cell>
          <cell r="T550">
            <v>0</v>
          </cell>
          <cell r="V550" t="str">
            <v>Žádný</v>
          </cell>
          <cell r="W550">
            <v>0</v>
          </cell>
          <cell r="X550">
            <v>0</v>
          </cell>
          <cell r="AE550" t="str">
            <v>ZÓNA Č.7</v>
          </cell>
          <cell r="AG550">
            <v>0</v>
          </cell>
          <cell r="AH550" t="str">
            <v>EE</v>
          </cell>
          <cell r="AI550">
            <v>0</v>
          </cell>
          <cell r="AK550" t="str">
            <v>Žádný</v>
          </cell>
          <cell r="AL550">
            <v>0</v>
          </cell>
          <cell r="AM550">
            <v>0</v>
          </cell>
          <cell r="AT550" t="str">
            <v>ZÓNA Č.7</v>
          </cell>
          <cell r="AV550">
            <v>0</v>
          </cell>
          <cell r="AW550" t="str">
            <v>EE</v>
          </cell>
          <cell r="AX550">
            <v>0</v>
          </cell>
          <cell r="AZ550" t="str">
            <v>Žádný</v>
          </cell>
          <cell r="BA550">
            <v>0</v>
          </cell>
          <cell r="BB550">
            <v>0</v>
          </cell>
          <cell r="BI550" t="str">
            <v>ZÓNA Č.7</v>
          </cell>
          <cell r="BK550">
            <v>0</v>
          </cell>
          <cell r="BL550" t="str">
            <v>EE</v>
          </cell>
          <cell r="BM550">
            <v>0</v>
          </cell>
          <cell r="BO550" t="str">
            <v>Žádný</v>
          </cell>
          <cell r="BP550">
            <v>0</v>
          </cell>
          <cell r="BQ550">
            <v>0</v>
          </cell>
          <cell r="BX550" t="str">
            <v>ZÓNA Č.7</v>
          </cell>
          <cell r="BZ550">
            <v>0</v>
          </cell>
          <cell r="CA550" t="str">
            <v>EE</v>
          </cell>
          <cell r="CB550">
            <v>0</v>
          </cell>
          <cell r="CD550" t="str">
            <v>Žádný</v>
          </cell>
          <cell r="CE550">
            <v>0</v>
          </cell>
          <cell r="CF550">
            <v>0</v>
          </cell>
          <cell r="CM550" t="str">
            <v>ZÓNA Č.7</v>
          </cell>
          <cell r="CO550">
            <v>0</v>
          </cell>
          <cell r="CP550" t="str">
            <v>EE</v>
          </cell>
          <cell r="CQ550">
            <v>0</v>
          </cell>
          <cell r="CS550" t="str">
            <v>Žádný</v>
          </cell>
          <cell r="CT550">
            <v>0</v>
          </cell>
          <cell r="CU550">
            <v>0</v>
          </cell>
          <cell r="DB550" t="str">
            <v>ZÓNA Č.7</v>
          </cell>
          <cell r="DD550">
            <v>0</v>
          </cell>
          <cell r="DE550" t="str">
            <v>EE</v>
          </cell>
          <cell r="DF550">
            <v>0</v>
          </cell>
          <cell r="DH550" t="str">
            <v>Žádný</v>
          </cell>
          <cell r="DI550">
            <v>0</v>
          </cell>
          <cell r="DJ550">
            <v>0</v>
          </cell>
          <cell r="DQ550" t="str">
            <v>ZÓNA Č.7</v>
          </cell>
          <cell r="DS550">
            <v>0</v>
          </cell>
          <cell r="DT550" t="str">
            <v>EE</v>
          </cell>
          <cell r="DU550">
            <v>0</v>
          </cell>
          <cell r="DW550" t="str">
            <v>Žádný</v>
          </cell>
          <cell r="DX550">
            <v>0</v>
          </cell>
          <cell r="DY550">
            <v>0</v>
          </cell>
          <cell r="EF550" t="str">
            <v>ZÓNA Č.7</v>
          </cell>
          <cell r="EH550">
            <v>0</v>
          </cell>
          <cell r="EI550" t="str">
            <v>EE</v>
          </cell>
          <cell r="EJ550">
            <v>0</v>
          </cell>
          <cell r="EL550" t="str">
            <v>Žádný</v>
          </cell>
          <cell r="EM550">
            <v>0</v>
          </cell>
          <cell r="EN550">
            <v>0</v>
          </cell>
          <cell r="EU550" t="str">
            <v>ZÓNA Č.7</v>
          </cell>
          <cell r="EW550">
            <v>0</v>
          </cell>
          <cell r="EX550" t="str">
            <v>EE</v>
          </cell>
          <cell r="EY550">
            <v>0</v>
          </cell>
          <cell r="FA550" t="str">
            <v>Žádný</v>
          </cell>
          <cell r="FB550">
            <v>0</v>
          </cell>
          <cell r="FC550">
            <v>0</v>
          </cell>
          <cell r="FJ550" t="str">
            <v>ZÓNA Č.7</v>
          </cell>
          <cell r="FL550">
            <v>0</v>
          </cell>
          <cell r="FM550" t="str">
            <v>EE</v>
          </cell>
          <cell r="FN550">
            <v>0</v>
          </cell>
          <cell r="FP550" t="str">
            <v>Žádný</v>
          </cell>
          <cell r="FQ550">
            <v>0</v>
          </cell>
          <cell r="FR550">
            <v>0</v>
          </cell>
          <cell r="FY550" t="str">
            <v>ZÓNA Č.7</v>
          </cell>
          <cell r="GA550">
            <v>0</v>
          </cell>
          <cell r="GB550" t="str">
            <v>EE</v>
          </cell>
          <cell r="GC550">
            <v>0</v>
          </cell>
          <cell r="GE550" t="str">
            <v>Žádný</v>
          </cell>
          <cell r="GF550">
            <v>0</v>
          </cell>
          <cell r="GG550">
            <v>0</v>
          </cell>
          <cell r="GN550" t="str">
            <v>ZÓNA Č.7</v>
          </cell>
          <cell r="GP550">
            <v>0</v>
          </cell>
          <cell r="GQ550" t="str">
            <v>EE</v>
          </cell>
          <cell r="GR550">
            <v>0</v>
          </cell>
          <cell r="GT550" t="str">
            <v>Žádný</v>
          </cell>
          <cell r="GU550">
            <v>0</v>
          </cell>
          <cell r="GV550">
            <v>0</v>
          </cell>
          <cell r="HC550" t="str">
            <v>ZÓNA Č.7</v>
          </cell>
          <cell r="HE550">
            <v>0</v>
          </cell>
          <cell r="HF550" t="str">
            <v>EE</v>
          </cell>
          <cell r="HG550">
            <v>0</v>
          </cell>
          <cell r="HI550" t="str">
            <v>Žádný</v>
          </cell>
          <cell r="HJ550">
            <v>0</v>
          </cell>
          <cell r="HK550">
            <v>0</v>
          </cell>
          <cell r="HR550" t="str">
            <v>ZÓNA Č.7</v>
          </cell>
          <cell r="HT550">
            <v>0</v>
          </cell>
          <cell r="HU550" t="str">
            <v>EE</v>
          </cell>
          <cell r="HV550">
            <v>0</v>
          </cell>
          <cell r="HX550" t="str">
            <v>Žádný</v>
          </cell>
          <cell r="HY550">
            <v>0</v>
          </cell>
          <cell r="HZ550">
            <v>0</v>
          </cell>
          <cell r="IG550" t="str">
            <v>ZÓNA Č.7</v>
          </cell>
          <cell r="II550">
            <v>0</v>
          </cell>
          <cell r="IJ550" t="str">
            <v>EE</v>
          </cell>
          <cell r="IK550">
            <v>0</v>
          </cell>
          <cell r="IM550" t="str">
            <v>Žádný</v>
          </cell>
          <cell r="IN550">
            <v>0</v>
          </cell>
          <cell r="IO550">
            <v>0</v>
          </cell>
          <cell r="IV550" t="str">
            <v>ZÓNA Č.7</v>
          </cell>
          <cell r="IX550">
            <v>0</v>
          </cell>
          <cell r="IY550" t="str">
            <v>EE</v>
          </cell>
          <cell r="IZ550">
            <v>0</v>
          </cell>
          <cell r="JB550" t="str">
            <v>Žádný</v>
          </cell>
          <cell r="JC550">
            <v>0</v>
          </cell>
          <cell r="JD550">
            <v>0</v>
          </cell>
          <cell r="JK550" t="str">
            <v>ZÓNA Č.7</v>
          </cell>
          <cell r="JM550">
            <v>0</v>
          </cell>
          <cell r="JN550" t="str">
            <v>EE</v>
          </cell>
          <cell r="JO550">
            <v>0</v>
          </cell>
          <cell r="JQ550" t="str">
            <v>Žádný</v>
          </cell>
          <cell r="JR550">
            <v>0</v>
          </cell>
          <cell r="JS550">
            <v>0</v>
          </cell>
          <cell r="JZ550" t="str">
            <v>ZÓNA Č.7</v>
          </cell>
          <cell r="KB550">
            <v>0</v>
          </cell>
          <cell r="KC550" t="str">
            <v>EE</v>
          </cell>
          <cell r="KD550">
            <v>0</v>
          </cell>
          <cell r="KF550" t="str">
            <v>Žádný</v>
          </cell>
          <cell r="KG550">
            <v>0</v>
          </cell>
          <cell r="KH550">
            <v>0</v>
          </cell>
          <cell r="KO550" t="str">
            <v>ZÓNA Č.7</v>
          </cell>
          <cell r="KQ550">
            <v>0</v>
          </cell>
          <cell r="KR550" t="str">
            <v>EE</v>
          </cell>
          <cell r="KS550">
            <v>0</v>
          </cell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C551">
            <v>0</v>
          </cell>
          <cell r="D551" t="str">
            <v>EE</v>
          </cell>
          <cell r="E551">
            <v>0</v>
          </cell>
          <cell r="G551" t="str">
            <v>Žádný</v>
          </cell>
          <cell r="H551">
            <v>0</v>
          </cell>
          <cell r="I551">
            <v>0</v>
          </cell>
          <cell r="P551" t="str">
            <v>ZÓNA Č.8</v>
          </cell>
          <cell r="R551">
            <v>0</v>
          </cell>
          <cell r="S551" t="str">
            <v>EE</v>
          </cell>
          <cell r="T551">
            <v>0</v>
          </cell>
          <cell r="V551" t="str">
            <v>Žádný</v>
          </cell>
          <cell r="W551">
            <v>0</v>
          </cell>
          <cell r="X551">
            <v>0</v>
          </cell>
          <cell r="AE551" t="str">
            <v>ZÓNA Č.8</v>
          </cell>
          <cell r="AG551">
            <v>0</v>
          </cell>
          <cell r="AH551" t="str">
            <v>EE</v>
          </cell>
          <cell r="AI551">
            <v>0</v>
          </cell>
          <cell r="AK551" t="str">
            <v>Žádný</v>
          </cell>
          <cell r="AL551">
            <v>0</v>
          </cell>
          <cell r="AM551">
            <v>0</v>
          </cell>
          <cell r="AT551" t="str">
            <v>ZÓNA Č.8</v>
          </cell>
          <cell r="AV551">
            <v>0</v>
          </cell>
          <cell r="AW551" t="str">
            <v>EE</v>
          </cell>
          <cell r="AX551">
            <v>0</v>
          </cell>
          <cell r="AZ551" t="str">
            <v>Žádný</v>
          </cell>
          <cell r="BA551">
            <v>0</v>
          </cell>
          <cell r="BB551">
            <v>0</v>
          </cell>
          <cell r="BI551" t="str">
            <v>ZÓNA Č.8</v>
          </cell>
          <cell r="BK551">
            <v>0</v>
          </cell>
          <cell r="BL551" t="str">
            <v>EE</v>
          </cell>
          <cell r="BM551">
            <v>0</v>
          </cell>
          <cell r="BO551" t="str">
            <v>Žádný</v>
          </cell>
          <cell r="BP551">
            <v>0</v>
          </cell>
          <cell r="BQ551">
            <v>0</v>
          </cell>
          <cell r="BX551" t="str">
            <v>ZÓNA Č.8</v>
          </cell>
          <cell r="BZ551">
            <v>0</v>
          </cell>
          <cell r="CA551" t="str">
            <v>EE</v>
          </cell>
          <cell r="CB551">
            <v>0</v>
          </cell>
          <cell r="CD551" t="str">
            <v>Žádný</v>
          </cell>
          <cell r="CE551">
            <v>0</v>
          </cell>
          <cell r="CF551">
            <v>0</v>
          </cell>
          <cell r="CM551" t="str">
            <v>ZÓNA Č.8</v>
          </cell>
          <cell r="CO551">
            <v>0</v>
          </cell>
          <cell r="CP551" t="str">
            <v>EE</v>
          </cell>
          <cell r="CQ551">
            <v>0</v>
          </cell>
          <cell r="CS551" t="str">
            <v>Žádný</v>
          </cell>
          <cell r="CT551">
            <v>0</v>
          </cell>
          <cell r="CU551">
            <v>0</v>
          </cell>
          <cell r="DB551" t="str">
            <v>ZÓNA Č.8</v>
          </cell>
          <cell r="DD551">
            <v>0</v>
          </cell>
          <cell r="DE551" t="str">
            <v>EE</v>
          </cell>
          <cell r="DF551">
            <v>0</v>
          </cell>
          <cell r="DH551" t="str">
            <v>Žádný</v>
          </cell>
          <cell r="DI551">
            <v>0</v>
          </cell>
          <cell r="DJ551">
            <v>0</v>
          </cell>
          <cell r="DQ551" t="str">
            <v>ZÓNA Č.8</v>
          </cell>
          <cell r="DS551">
            <v>0</v>
          </cell>
          <cell r="DT551" t="str">
            <v>EE</v>
          </cell>
          <cell r="DU551">
            <v>0</v>
          </cell>
          <cell r="DW551" t="str">
            <v>Žádný</v>
          </cell>
          <cell r="DX551">
            <v>0</v>
          </cell>
          <cell r="DY551">
            <v>0</v>
          </cell>
          <cell r="EF551" t="str">
            <v>ZÓNA Č.8</v>
          </cell>
          <cell r="EH551">
            <v>0</v>
          </cell>
          <cell r="EI551" t="str">
            <v>EE</v>
          </cell>
          <cell r="EJ551">
            <v>0</v>
          </cell>
          <cell r="EL551" t="str">
            <v>Žádný</v>
          </cell>
          <cell r="EM551">
            <v>0</v>
          </cell>
          <cell r="EN551">
            <v>0</v>
          </cell>
          <cell r="EU551" t="str">
            <v>ZÓNA Č.8</v>
          </cell>
          <cell r="EW551">
            <v>0</v>
          </cell>
          <cell r="EX551" t="str">
            <v>EE</v>
          </cell>
          <cell r="EY551">
            <v>0</v>
          </cell>
          <cell r="FA551" t="str">
            <v>Žádný</v>
          </cell>
          <cell r="FB551">
            <v>0</v>
          </cell>
          <cell r="FC551">
            <v>0</v>
          </cell>
          <cell r="FJ551" t="str">
            <v>ZÓNA Č.8</v>
          </cell>
          <cell r="FL551">
            <v>0</v>
          </cell>
          <cell r="FM551" t="str">
            <v>EE</v>
          </cell>
          <cell r="FN551">
            <v>0</v>
          </cell>
          <cell r="FP551" t="str">
            <v>Žádný</v>
          </cell>
          <cell r="FQ551">
            <v>0</v>
          </cell>
          <cell r="FR551">
            <v>0</v>
          </cell>
          <cell r="FY551" t="str">
            <v>ZÓNA Č.8</v>
          </cell>
          <cell r="GA551">
            <v>0</v>
          </cell>
          <cell r="GB551" t="str">
            <v>EE</v>
          </cell>
          <cell r="GC551">
            <v>0</v>
          </cell>
          <cell r="GE551" t="str">
            <v>Žádný</v>
          </cell>
          <cell r="GF551">
            <v>0</v>
          </cell>
          <cell r="GG551">
            <v>0</v>
          </cell>
          <cell r="GN551" t="str">
            <v>ZÓNA Č.8</v>
          </cell>
          <cell r="GP551">
            <v>0</v>
          </cell>
          <cell r="GQ551" t="str">
            <v>EE</v>
          </cell>
          <cell r="GR551">
            <v>0</v>
          </cell>
          <cell r="GT551" t="str">
            <v>Žádný</v>
          </cell>
          <cell r="GU551">
            <v>0</v>
          </cell>
          <cell r="GV551">
            <v>0</v>
          </cell>
          <cell r="HC551" t="str">
            <v>ZÓNA Č.8</v>
          </cell>
          <cell r="HE551">
            <v>0</v>
          </cell>
          <cell r="HF551" t="str">
            <v>EE</v>
          </cell>
          <cell r="HG551">
            <v>0</v>
          </cell>
          <cell r="HI551" t="str">
            <v>Žádný</v>
          </cell>
          <cell r="HJ551">
            <v>0</v>
          </cell>
          <cell r="HK551">
            <v>0</v>
          </cell>
          <cell r="HR551" t="str">
            <v>ZÓNA Č.8</v>
          </cell>
          <cell r="HT551">
            <v>0</v>
          </cell>
          <cell r="HU551" t="str">
            <v>EE</v>
          </cell>
          <cell r="HV551">
            <v>0</v>
          </cell>
          <cell r="HX551" t="str">
            <v>Žádný</v>
          </cell>
          <cell r="HY551">
            <v>0</v>
          </cell>
          <cell r="HZ551">
            <v>0</v>
          </cell>
          <cell r="IG551" t="str">
            <v>ZÓNA Č.8</v>
          </cell>
          <cell r="II551">
            <v>0</v>
          </cell>
          <cell r="IJ551" t="str">
            <v>EE</v>
          </cell>
          <cell r="IK551">
            <v>0</v>
          </cell>
          <cell r="IM551" t="str">
            <v>Žádný</v>
          </cell>
          <cell r="IN551">
            <v>0</v>
          </cell>
          <cell r="IO551">
            <v>0</v>
          </cell>
          <cell r="IV551" t="str">
            <v>ZÓNA Č.8</v>
          </cell>
          <cell r="IX551">
            <v>0</v>
          </cell>
          <cell r="IY551" t="str">
            <v>EE</v>
          </cell>
          <cell r="IZ551">
            <v>0</v>
          </cell>
          <cell r="JB551" t="str">
            <v>Žádný</v>
          </cell>
          <cell r="JC551">
            <v>0</v>
          </cell>
          <cell r="JD551">
            <v>0</v>
          </cell>
          <cell r="JK551" t="str">
            <v>ZÓNA Č.8</v>
          </cell>
          <cell r="JM551">
            <v>0</v>
          </cell>
          <cell r="JN551" t="str">
            <v>EE</v>
          </cell>
          <cell r="JO551">
            <v>0</v>
          </cell>
          <cell r="JQ551" t="str">
            <v>Žádný</v>
          </cell>
          <cell r="JR551">
            <v>0</v>
          </cell>
          <cell r="JS551">
            <v>0</v>
          </cell>
          <cell r="JZ551" t="str">
            <v>ZÓNA Č.8</v>
          </cell>
          <cell r="KB551">
            <v>0</v>
          </cell>
          <cell r="KC551" t="str">
            <v>EE</v>
          </cell>
          <cell r="KD551">
            <v>0</v>
          </cell>
          <cell r="KF551" t="str">
            <v>Žádný</v>
          </cell>
          <cell r="KG551">
            <v>0</v>
          </cell>
          <cell r="KH551">
            <v>0</v>
          </cell>
          <cell r="KO551" t="str">
            <v>ZÓNA Č.8</v>
          </cell>
          <cell r="KQ551">
            <v>0</v>
          </cell>
          <cell r="KR551" t="str">
            <v>EE</v>
          </cell>
          <cell r="KS551">
            <v>0</v>
          </cell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C552">
            <v>0</v>
          </cell>
          <cell r="D552" t="str">
            <v>EE</v>
          </cell>
          <cell r="E552">
            <v>0</v>
          </cell>
          <cell r="G552" t="str">
            <v>Žádný</v>
          </cell>
          <cell r="H552">
            <v>0</v>
          </cell>
          <cell r="I552">
            <v>0</v>
          </cell>
          <cell r="P552" t="str">
            <v>ZÓNA Č.9</v>
          </cell>
          <cell r="R552">
            <v>0</v>
          </cell>
          <cell r="S552" t="str">
            <v>EE</v>
          </cell>
          <cell r="T552">
            <v>0</v>
          </cell>
          <cell r="V552" t="str">
            <v>Žádný</v>
          </cell>
          <cell r="W552">
            <v>0</v>
          </cell>
          <cell r="X552">
            <v>0</v>
          </cell>
          <cell r="AE552" t="str">
            <v>ZÓNA Č.9</v>
          </cell>
          <cell r="AG552">
            <v>0</v>
          </cell>
          <cell r="AH552" t="str">
            <v>EE</v>
          </cell>
          <cell r="AI552">
            <v>0</v>
          </cell>
          <cell r="AK552" t="str">
            <v>Žádný</v>
          </cell>
          <cell r="AL552">
            <v>0</v>
          </cell>
          <cell r="AM552">
            <v>0</v>
          </cell>
          <cell r="AT552" t="str">
            <v>ZÓNA Č.9</v>
          </cell>
          <cell r="AV552">
            <v>0</v>
          </cell>
          <cell r="AW552" t="str">
            <v>EE</v>
          </cell>
          <cell r="AX552">
            <v>0</v>
          </cell>
          <cell r="AZ552" t="str">
            <v>Žádný</v>
          </cell>
          <cell r="BA552">
            <v>0</v>
          </cell>
          <cell r="BB552">
            <v>0</v>
          </cell>
          <cell r="BI552" t="str">
            <v>ZÓNA Č.9</v>
          </cell>
          <cell r="BK552">
            <v>0</v>
          </cell>
          <cell r="BL552" t="str">
            <v>EE</v>
          </cell>
          <cell r="BM552">
            <v>0</v>
          </cell>
          <cell r="BO552" t="str">
            <v>Žádný</v>
          </cell>
          <cell r="BP552">
            <v>0</v>
          </cell>
          <cell r="BQ552">
            <v>0</v>
          </cell>
          <cell r="BX552" t="str">
            <v>ZÓNA Č.9</v>
          </cell>
          <cell r="BZ552">
            <v>0</v>
          </cell>
          <cell r="CA552" t="str">
            <v>EE</v>
          </cell>
          <cell r="CB552">
            <v>0</v>
          </cell>
          <cell r="CD552" t="str">
            <v>Žádný</v>
          </cell>
          <cell r="CE552">
            <v>0</v>
          </cell>
          <cell r="CF552">
            <v>0</v>
          </cell>
          <cell r="CM552" t="str">
            <v>ZÓNA Č.9</v>
          </cell>
          <cell r="CO552">
            <v>0</v>
          </cell>
          <cell r="CP552" t="str">
            <v>EE</v>
          </cell>
          <cell r="CQ552">
            <v>0</v>
          </cell>
          <cell r="CS552" t="str">
            <v>Žádný</v>
          </cell>
          <cell r="CT552">
            <v>0</v>
          </cell>
          <cell r="CU552">
            <v>0</v>
          </cell>
          <cell r="DB552" t="str">
            <v>ZÓNA Č.9</v>
          </cell>
          <cell r="DD552">
            <v>0</v>
          </cell>
          <cell r="DE552" t="str">
            <v>EE</v>
          </cell>
          <cell r="DF552">
            <v>0</v>
          </cell>
          <cell r="DH552" t="str">
            <v>Žádný</v>
          </cell>
          <cell r="DI552">
            <v>0</v>
          </cell>
          <cell r="DJ552">
            <v>0</v>
          </cell>
          <cell r="DQ552" t="str">
            <v>ZÓNA Č.9</v>
          </cell>
          <cell r="DS552">
            <v>0</v>
          </cell>
          <cell r="DT552" t="str">
            <v>EE</v>
          </cell>
          <cell r="DU552">
            <v>0</v>
          </cell>
          <cell r="DW552" t="str">
            <v>Žádný</v>
          </cell>
          <cell r="DX552">
            <v>0</v>
          </cell>
          <cell r="DY552">
            <v>0</v>
          </cell>
          <cell r="EF552" t="str">
            <v>ZÓNA Č.9</v>
          </cell>
          <cell r="EH552">
            <v>0</v>
          </cell>
          <cell r="EI552" t="str">
            <v>EE</v>
          </cell>
          <cell r="EJ552">
            <v>0</v>
          </cell>
          <cell r="EL552" t="str">
            <v>Žádný</v>
          </cell>
          <cell r="EM552">
            <v>0</v>
          </cell>
          <cell r="EN552">
            <v>0</v>
          </cell>
          <cell r="EU552" t="str">
            <v>ZÓNA Č.9</v>
          </cell>
          <cell r="EW552">
            <v>0</v>
          </cell>
          <cell r="EX552" t="str">
            <v>EE</v>
          </cell>
          <cell r="EY552">
            <v>0</v>
          </cell>
          <cell r="FA552" t="str">
            <v>Žádný</v>
          </cell>
          <cell r="FB552">
            <v>0</v>
          </cell>
          <cell r="FC552">
            <v>0</v>
          </cell>
          <cell r="FJ552" t="str">
            <v>ZÓNA Č.9</v>
          </cell>
          <cell r="FL552">
            <v>0</v>
          </cell>
          <cell r="FM552" t="str">
            <v>EE</v>
          </cell>
          <cell r="FN552">
            <v>0</v>
          </cell>
          <cell r="FP552" t="str">
            <v>Žádný</v>
          </cell>
          <cell r="FQ552">
            <v>0</v>
          </cell>
          <cell r="FR552">
            <v>0</v>
          </cell>
          <cell r="FY552" t="str">
            <v>ZÓNA Č.9</v>
          </cell>
          <cell r="GA552">
            <v>0</v>
          </cell>
          <cell r="GB552" t="str">
            <v>EE</v>
          </cell>
          <cell r="GC552">
            <v>0</v>
          </cell>
          <cell r="GE552" t="str">
            <v>Žádný</v>
          </cell>
          <cell r="GF552">
            <v>0</v>
          </cell>
          <cell r="GG552">
            <v>0</v>
          </cell>
          <cell r="GN552" t="str">
            <v>ZÓNA Č.9</v>
          </cell>
          <cell r="GP552">
            <v>0</v>
          </cell>
          <cell r="GQ552" t="str">
            <v>EE</v>
          </cell>
          <cell r="GR552">
            <v>0</v>
          </cell>
          <cell r="GT552" t="str">
            <v>Žádný</v>
          </cell>
          <cell r="GU552">
            <v>0</v>
          </cell>
          <cell r="GV552">
            <v>0</v>
          </cell>
          <cell r="HC552" t="str">
            <v>ZÓNA Č.9</v>
          </cell>
          <cell r="HE552">
            <v>0</v>
          </cell>
          <cell r="HF552" t="str">
            <v>EE</v>
          </cell>
          <cell r="HG552">
            <v>0</v>
          </cell>
          <cell r="HI552" t="str">
            <v>Žádný</v>
          </cell>
          <cell r="HJ552">
            <v>0</v>
          </cell>
          <cell r="HK552">
            <v>0</v>
          </cell>
          <cell r="HR552" t="str">
            <v>ZÓNA Č.9</v>
          </cell>
          <cell r="HT552">
            <v>0</v>
          </cell>
          <cell r="HU552" t="str">
            <v>EE</v>
          </cell>
          <cell r="HV552">
            <v>0</v>
          </cell>
          <cell r="HX552" t="str">
            <v>Žádný</v>
          </cell>
          <cell r="HY552">
            <v>0</v>
          </cell>
          <cell r="HZ552">
            <v>0</v>
          </cell>
          <cell r="IG552" t="str">
            <v>ZÓNA Č.9</v>
          </cell>
          <cell r="II552">
            <v>0</v>
          </cell>
          <cell r="IJ552" t="str">
            <v>EE</v>
          </cell>
          <cell r="IK552">
            <v>0</v>
          </cell>
          <cell r="IM552" t="str">
            <v>Žádný</v>
          </cell>
          <cell r="IN552">
            <v>0</v>
          </cell>
          <cell r="IO552">
            <v>0</v>
          </cell>
          <cell r="IV552" t="str">
            <v>ZÓNA Č.9</v>
          </cell>
          <cell r="IX552">
            <v>0</v>
          </cell>
          <cell r="IY552" t="str">
            <v>EE</v>
          </cell>
          <cell r="IZ552">
            <v>0</v>
          </cell>
          <cell r="JB552" t="str">
            <v>Žádný</v>
          </cell>
          <cell r="JC552">
            <v>0</v>
          </cell>
          <cell r="JD552">
            <v>0</v>
          </cell>
          <cell r="JK552" t="str">
            <v>ZÓNA Č.9</v>
          </cell>
          <cell r="JM552">
            <v>0</v>
          </cell>
          <cell r="JN552" t="str">
            <v>EE</v>
          </cell>
          <cell r="JO552">
            <v>0</v>
          </cell>
          <cell r="JQ552" t="str">
            <v>Žádný</v>
          </cell>
          <cell r="JR552">
            <v>0</v>
          </cell>
          <cell r="JS552">
            <v>0</v>
          </cell>
          <cell r="JZ552" t="str">
            <v>ZÓNA Č.9</v>
          </cell>
          <cell r="KB552">
            <v>0</v>
          </cell>
          <cell r="KC552" t="str">
            <v>EE</v>
          </cell>
          <cell r="KD552">
            <v>0</v>
          </cell>
          <cell r="KF552" t="str">
            <v>Žádný</v>
          </cell>
          <cell r="KG552">
            <v>0</v>
          </cell>
          <cell r="KH552">
            <v>0</v>
          </cell>
          <cell r="KO552" t="str">
            <v>ZÓNA Č.9</v>
          </cell>
          <cell r="KQ552">
            <v>0</v>
          </cell>
          <cell r="KR552" t="str">
            <v>EE</v>
          </cell>
          <cell r="KS552">
            <v>0</v>
          </cell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C553">
            <v>0</v>
          </cell>
          <cell r="D553" t="str">
            <v>EE</v>
          </cell>
          <cell r="E553">
            <v>0</v>
          </cell>
          <cell r="G553" t="str">
            <v>Žádný</v>
          </cell>
          <cell r="H553">
            <v>0</v>
          </cell>
          <cell r="I553">
            <v>0</v>
          </cell>
          <cell r="P553" t="str">
            <v>ZÓNA Č.10</v>
          </cell>
          <cell r="R553">
            <v>0</v>
          </cell>
          <cell r="S553" t="str">
            <v>EE</v>
          </cell>
          <cell r="T553">
            <v>0</v>
          </cell>
          <cell r="V553" t="str">
            <v>Žádný</v>
          </cell>
          <cell r="W553">
            <v>0</v>
          </cell>
          <cell r="X553">
            <v>0</v>
          </cell>
          <cell r="AE553" t="str">
            <v>ZÓNA Č.10</v>
          </cell>
          <cell r="AG553">
            <v>0</v>
          </cell>
          <cell r="AH553" t="str">
            <v>EE</v>
          </cell>
          <cell r="AI553">
            <v>0</v>
          </cell>
          <cell r="AK553" t="str">
            <v>Žádný</v>
          </cell>
          <cell r="AL553">
            <v>0</v>
          </cell>
          <cell r="AM553">
            <v>0</v>
          </cell>
          <cell r="AT553" t="str">
            <v>ZÓNA Č.10</v>
          </cell>
          <cell r="AV553">
            <v>0</v>
          </cell>
          <cell r="AW553" t="str">
            <v>EE</v>
          </cell>
          <cell r="AX553">
            <v>0</v>
          </cell>
          <cell r="AZ553" t="str">
            <v>Žádný</v>
          </cell>
          <cell r="BA553">
            <v>0</v>
          </cell>
          <cell r="BB553">
            <v>0</v>
          </cell>
          <cell r="BI553" t="str">
            <v>ZÓNA Č.10</v>
          </cell>
          <cell r="BK553">
            <v>0</v>
          </cell>
          <cell r="BL553" t="str">
            <v>EE</v>
          </cell>
          <cell r="BM553">
            <v>0</v>
          </cell>
          <cell r="BO553" t="str">
            <v>Žádný</v>
          </cell>
          <cell r="BP553">
            <v>0</v>
          </cell>
          <cell r="BQ553">
            <v>0</v>
          </cell>
          <cell r="BX553" t="str">
            <v>ZÓNA Č.10</v>
          </cell>
          <cell r="BZ553">
            <v>0</v>
          </cell>
          <cell r="CA553" t="str">
            <v>EE</v>
          </cell>
          <cell r="CB553">
            <v>0</v>
          </cell>
          <cell r="CD553" t="str">
            <v>Žádný</v>
          </cell>
          <cell r="CE553">
            <v>0</v>
          </cell>
          <cell r="CF553">
            <v>0</v>
          </cell>
          <cell r="CM553" t="str">
            <v>ZÓNA Č.10</v>
          </cell>
          <cell r="CO553">
            <v>0</v>
          </cell>
          <cell r="CP553" t="str">
            <v>EE</v>
          </cell>
          <cell r="CQ553">
            <v>0</v>
          </cell>
          <cell r="CS553" t="str">
            <v>Žádný</v>
          </cell>
          <cell r="CT553">
            <v>0</v>
          </cell>
          <cell r="CU553">
            <v>0</v>
          </cell>
          <cell r="DB553" t="str">
            <v>ZÓNA Č.10</v>
          </cell>
          <cell r="DD553">
            <v>0</v>
          </cell>
          <cell r="DE553" t="str">
            <v>EE</v>
          </cell>
          <cell r="DF553">
            <v>0</v>
          </cell>
          <cell r="DH553" t="str">
            <v>Žádný</v>
          </cell>
          <cell r="DI553">
            <v>0</v>
          </cell>
          <cell r="DJ553">
            <v>0</v>
          </cell>
          <cell r="DQ553" t="str">
            <v>ZÓNA Č.10</v>
          </cell>
          <cell r="DS553">
            <v>0</v>
          </cell>
          <cell r="DT553" t="str">
            <v>EE</v>
          </cell>
          <cell r="DU553">
            <v>0</v>
          </cell>
          <cell r="DW553" t="str">
            <v>Žádný</v>
          </cell>
          <cell r="DX553">
            <v>0</v>
          </cell>
          <cell r="DY553">
            <v>0</v>
          </cell>
          <cell r="EF553" t="str">
            <v>ZÓNA Č.10</v>
          </cell>
          <cell r="EH553">
            <v>0</v>
          </cell>
          <cell r="EI553" t="str">
            <v>EE</v>
          </cell>
          <cell r="EJ553">
            <v>0</v>
          </cell>
          <cell r="EL553" t="str">
            <v>Žádný</v>
          </cell>
          <cell r="EM553">
            <v>0</v>
          </cell>
          <cell r="EN553">
            <v>0</v>
          </cell>
          <cell r="EU553" t="str">
            <v>ZÓNA Č.10</v>
          </cell>
          <cell r="EW553">
            <v>0</v>
          </cell>
          <cell r="EX553" t="str">
            <v>EE</v>
          </cell>
          <cell r="EY553">
            <v>0</v>
          </cell>
          <cell r="FA553" t="str">
            <v>Žádný</v>
          </cell>
          <cell r="FB553">
            <v>0</v>
          </cell>
          <cell r="FC553">
            <v>0</v>
          </cell>
          <cell r="FJ553" t="str">
            <v>ZÓNA Č.10</v>
          </cell>
          <cell r="FL553">
            <v>0</v>
          </cell>
          <cell r="FM553" t="str">
            <v>EE</v>
          </cell>
          <cell r="FN553">
            <v>0</v>
          </cell>
          <cell r="FP553" t="str">
            <v>Žádný</v>
          </cell>
          <cell r="FQ553">
            <v>0</v>
          </cell>
          <cell r="FR553">
            <v>0</v>
          </cell>
          <cell r="FY553" t="str">
            <v>ZÓNA Č.10</v>
          </cell>
          <cell r="GA553">
            <v>0</v>
          </cell>
          <cell r="GB553" t="str">
            <v>EE</v>
          </cell>
          <cell r="GC553">
            <v>0</v>
          </cell>
          <cell r="GE553" t="str">
            <v>Žádný</v>
          </cell>
          <cell r="GF553">
            <v>0</v>
          </cell>
          <cell r="GG553">
            <v>0</v>
          </cell>
          <cell r="GN553" t="str">
            <v>ZÓNA Č.10</v>
          </cell>
          <cell r="GP553">
            <v>0</v>
          </cell>
          <cell r="GQ553" t="str">
            <v>EE</v>
          </cell>
          <cell r="GR553">
            <v>0</v>
          </cell>
          <cell r="GT553" t="str">
            <v>Žádný</v>
          </cell>
          <cell r="GU553">
            <v>0</v>
          </cell>
          <cell r="GV553">
            <v>0</v>
          </cell>
          <cell r="HC553" t="str">
            <v>ZÓNA Č.10</v>
          </cell>
          <cell r="HE553">
            <v>0</v>
          </cell>
          <cell r="HF553" t="str">
            <v>EE</v>
          </cell>
          <cell r="HG553">
            <v>0</v>
          </cell>
          <cell r="HI553" t="str">
            <v>Žádný</v>
          </cell>
          <cell r="HJ553">
            <v>0</v>
          </cell>
          <cell r="HK553">
            <v>0</v>
          </cell>
          <cell r="HR553" t="str">
            <v>ZÓNA Č.10</v>
          </cell>
          <cell r="HT553">
            <v>0</v>
          </cell>
          <cell r="HU553" t="str">
            <v>EE</v>
          </cell>
          <cell r="HV553">
            <v>0</v>
          </cell>
          <cell r="HX553" t="str">
            <v>Žádný</v>
          </cell>
          <cell r="HY553">
            <v>0</v>
          </cell>
          <cell r="HZ553">
            <v>0</v>
          </cell>
          <cell r="IG553" t="str">
            <v>ZÓNA Č.10</v>
          </cell>
          <cell r="II553">
            <v>0</v>
          </cell>
          <cell r="IJ553" t="str">
            <v>EE</v>
          </cell>
          <cell r="IK553">
            <v>0</v>
          </cell>
          <cell r="IM553" t="str">
            <v>Žádný</v>
          </cell>
          <cell r="IN553">
            <v>0</v>
          </cell>
          <cell r="IO553">
            <v>0</v>
          </cell>
          <cell r="IV553" t="str">
            <v>ZÓNA Č.10</v>
          </cell>
          <cell r="IX553">
            <v>0</v>
          </cell>
          <cell r="IY553" t="str">
            <v>EE</v>
          </cell>
          <cell r="IZ553">
            <v>0</v>
          </cell>
          <cell r="JB553" t="str">
            <v>Žádný</v>
          </cell>
          <cell r="JC553">
            <v>0</v>
          </cell>
          <cell r="JD553">
            <v>0</v>
          </cell>
          <cell r="JK553" t="str">
            <v>ZÓNA Č.10</v>
          </cell>
          <cell r="JM553">
            <v>0</v>
          </cell>
          <cell r="JN553" t="str">
            <v>EE</v>
          </cell>
          <cell r="JO553">
            <v>0</v>
          </cell>
          <cell r="JQ553" t="str">
            <v>Žádný</v>
          </cell>
          <cell r="JR553">
            <v>0</v>
          </cell>
          <cell r="JS553">
            <v>0</v>
          </cell>
          <cell r="JZ553" t="str">
            <v>ZÓNA Č.10</v>
          </cell>
          <cell r="KB553">
            <v>0</v>
          </cell>
          <cell r="KC553" t="str">
            <v>EE</v>
          </cell>
          <cell r="KD553">
            <v>0</v>
          </cell>
          <cell r="KF553" t="str">
            <v>Žádný</v>
          </cell>
          <cell r="KG553">
            <v>0</v>
          </cell>
          <cell r="KH553">
            <v>0</v>
          </cell>
          <cell r="KO553" t="str">
            <v>ZÓNA Č.10</v>
          </cell>
          <cell r="KQ553">
            <v>0</v>
          </cell>
          <cell r="KR553" t="str">
            <v>EE</v>
          </cell>
          <cell r="KS553">
            <v>0</v>
          </cell>
          <cell r="KU553" t="str">
            <v>Žádný</v>
          </cell>
          <cell r="KV553">
            <v>0</v>
          </cell>
          <cell r="KW553">
            <v>0</v>
          </cell>
        </row>
      </sheetData>
      <sheetData sheetId="1" refreshError="1"/>
      <sheetData sheetId="2" refreshError="1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Y11" t="e">
            <v>#N/A</v>
          </cell>
          <cell r="DZ11" t="e">
            <v>#N/A</v>
          </cell>
          <cell r="EC11">
            <v>0</v>
          </cell>
          <cell r="ED11">
            <v>0</v>
          </cell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Y16" t="str">
            <v>&gt; 50</v>
          </cell>
          <cell r="DZ16" t="str">
            <v>&gt; 50</v>
          </cell>
          <cell r="EC16">
            <v>0</v>
          </cell>
          <cell r="ED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C23">
            <v>0</v>
          </cell>
          <cell r="ED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Y33" t="e">
            <v>#N/A</v>
          </cell>
          <cell r="DZ33" t="e">
            <v>#N/A</v>
          </cell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Y34" t="e">
            <v>#N/A</v>
          </cell>
          <cell r="DZ34" t="e">
            <v>#N/A</v>
          </cell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E1186" t="str">
            <v>SPOTŘEBY</v>
          </cell>
          <cell r="BQ1186" t="str">
            <v>Spotřeby MWh</v>
          </cell>
          <cell r="BV1186" t="str">
            <v>% zastoupení energonositelů</v>
          </cell>
          <cell r="BZ1186" t="str">
            <v>Podíly systémů na EE</v>
          </cell>
        </row>
        <row r="1187"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O1264" t="str">
            <v>Teplota média</v>
          </cell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O1265" t="str">
            <v>Teplota okolí</v>
          </cell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O1266" t="str">
            <v>Zadat DN potrubí</v>
          </cell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O1267" t="str">
            <v>Zadat materiál potrubí</v>
          </cell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O1268" t="str">
            <v>Vnější průměr</v>
          </cell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4">
          <cell r="O1314" t="str">
            <v>Součinitel tepelné vodivosti</v>
          </cell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6">
          <cell r="O1316" t="str">
            <v>Součinitel tepelné vodivosti izolace</v>
          </cell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8">
          <cell r="O1318" t="str">
            <v>Součinitel prostupu</v>
          </cell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4">
          <cell r="O1324" t="str">
            <v>tj. hodin</v>
          </cell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</row>
        <row r="2597">
          <cell r="A2597" t="str">
            <v>Parametry</v>
          </cell>
          <cell r="Q2597" t="str">
            <v>VYTÁPĚNÍ KOLIKA % OBJEMU VZDUCHU V DANÉM OBJEKTU ZDROJ ZAJIŠŤUJE?</v>
          </cell>
          <cell r="AL2597" t="str">
            <v>Zdroj</v>
          </cell>
          <cell r="AM2597" t="str">
            <v>KOLIK BY MĚL POKRÝT V OBJEKTU ZDROJ TEPELNÉ ZTRÁTY</v>
          </cell>
          <cell r="BH2597" t="str">
            <v>Zdroj</v>
          </cell>
          <cell r="BI2597" t="str">
            <v>KOLIK BY MĚL POKRÝT V OBJEKTU ZDROJ TEPELNÉ ZTRÁTY</v>
          </cell>
          <cell r="CD2597" t="str">
            <v>Zdroj</v>
          </cell>
          <cell r="CE2597" t="str">
            <v>KOLIK SPOTŘEBUJE PALIVA V DANÉM OBJEKTU</v>
          </cell>
          <cell r="CZ2597" t="str">
            <v>Zdroje</v>
          </cell>
          <cell r="DA2597" t="str">
            <v>SPOTŘEBA PALIVA PO SAMOSTATNÉM ZADÁNÍ SPOTŘEB</v>
          </cell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P2599" t="str">
            <v>Účinnost rozvodů</v>
          </cell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</row>
        <row r="2621"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</row>
        <row r="2622"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</row>
        <row r="2623">
          <cell r="A2623" t="str">
            <v>EE</v>
          </cell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</row>
        <row r="2624">
          <cell r="A2624" t="str">
            <v>ZP</v>
          </cell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</row>
        <row r="2625">
          <cell r="A2625" t="str">
            <v>CZT</v>
          </cell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B3286" t="str">
            <v>Varianta 1</v>
          </cell>
          <cell r="K3286" t="str">
            <v>Varianta 2</v>
          </cell>
        </row>
        <row r="3287"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U4111" t="str">
            <v xml:space="preserve">Zateplení stěn </v>
          </cell>
          <cell r="CM4111" t="str">
            <v>Zateplení stropu nad nevytápěným prostorem</v>
          </cell>
          <cell r="DE4111" t="str">
            <v xml:space="preserve">Zateplení střech </v>
          </cell>
          <cell r="DW4111" t="str">
            <v xml:space="preserve">Výměna výplní otvorů </v>
          </cell>
          <cell r="EO4111" t="str">
            <v>Zateplení + výměna zdroje</v>
          </cell>
          <cell r="FG4111" t="str">
            <v>Tepelná čerpadla</v>
          </cell>
          <cell r="FY4111" t="str">
            <v>Tepelné clony</v>
          </cell>
          <cell r="GQ4111" t="str">
            <v>Aerátory</v>
          </cell>
          <cell r="HI4111" t="str">
            <v>Výměna zdroje</v>
          </cell>
          <cell r="IA4111" t="str">
            <v>Návrh centrální kotelny</v>
          </cell>
          <cell r="IS4111" t="str">
            <v>Využití odpadního tepla z kompresorů</v>
          </cell>
          <cell r="JK4111" t="str">
            <v>Využití odpadního tepla z technologií</v>
          </cell>
          <cell r="KC4111" t="str">
            <v>Izolace tepelných rozvodů</v>
          </cell>
          <cell r="KU4111" t="str">
            <v>Solární kolektory - TV</v>
          </cell>
          <cell r="LM4111" t="str">
            <v>Solární kolektory - vytápění +TV</v>
          </cell>
          <cell r="ME4111" t="str">
            <v>Energetický management</v>
          </cell>
          <cell r="MW4111" t="str">
            <v>Senzorické baterie</v>
          </cell>
          <cell r="NO4111" t="str">
            <v>Kogenerační jednotky</v>
          </cell>
          <cell r="OG4111" t="str">
            <v>Větrné elektrárny</v>
          </cell>
          <cell r="OY4111" t="str">
            <v>Instalace VZT s ZZT - hlavní budova školy</v>
          </cell>
          <cell r="PQ4111" t="str">
            <v>Osazení TRV + IRC regulace</v>
          </cell>
          <cell r="QI4111" t="str">
            <v>Instalace VZT s ZZT - tělocvična</v>
          </cell>
          <cell r="RA4111" t="str">
            <v>Obecné opatření 4</v>
          </cell>
          <cell r="RS4111" t="str">
            <v>Obecné opatření 5</v>
          </cell>
          <cell r="SK4111" t="str">
            <v>ZZT</v>
          </cell>
          <cell r="TC4111" t="str">
            <v>Varianta 1</v>
          </cell>
          <cell r="TU4111" t="str">
            <v>Varianta 2</v>
          </cell>
          <cell r="UM4111" t="str">
            <v xml:space="preserve">Foto </v>
          </cell>
        </row>
        <row r="4112">
          <cell r="BC4112" t="str">
            <v>EE</v>
          </cell>
          <cell r="BG4112">
            <v>0</v>
          </cell>
          <cell r="BH4112" t="str">
            <v>ZP</v>
          </cell>
          <cell r="BM4112">
            <v>0</v>
          </cell>
          <cell r="BN4112" t="str">
            <v>NENÍ</v>
          </cell>
          <cell r="BS4112">
            <v>0</v>
          </cell>
          <cell r="BU4112" t="str">
            <v>EE</v>
          </cell>
          <cell r="BY4112" t="e">
            <v>#N/A</v>
          </cell>
          <cell r="BZ4112" t="str">
            <v>ZP</v>
          </cell>
          <cell r="CE4112" t="e">
            <v>#N/A</v>
          </cell>
          <cell r="CF4112" t="str">
            <v>NENÍ</v>
          </cell>
          <cell r="CK4112" t="e">
            <v>#N/A</v>
          </cell>
          <cell r="CM4112" t="str">
            <v>EE</v>
          </cell>
          <cell r="CQ4112" t="e">
            <v>#N/A</v>
          </cell>
          <cell r="CR4112" t="str">
            <v>ZP</v>
          </cell>
          <cell r="CW4112" t="e">
            <v>#N/A</v>
          </cell>
          <cell r="CX4112" t="str">
            <v>NENÍ</v>
          </cell>
          <cell r="DC4112" t="e">
            <v>#N/A</v>
          </cell>
          <cell r="DE4112" t="str">
            <v>EE</v>
          </cell>
          <cell r="DI4112" t="e">
            <v>#N/A</v>
          </cell>
          <cell r="DJ4112" t="str">
            <v>ZP</v>
          </cell>
          <cell r="DO4112" t="e">
            <v>#N/A</v>
          </cell>
          <cell r="DP4112" t="str">
            <v>NENÍ</v>
          </cell>
          <cell r="DU4112" t="e">
            <v>#N/A</v>
          </cell>
          <cell r="DW4112" t="str">
            <v>EE</v>
          </cell>
          <cell r="EA4112" t="e">
            <v>#N/A</v>
          </cell>
          <cell r="EB4112" t="str">
            <v>ZP</v>
          </cell>
          <cell r="EG4112" t="e">
            <v>#N/A</v>
          </cell>
          <cell r="EH4112" t="str">
            <v>NENÍ</v>
          </cell>
          <cell r="EM4112" t="e">
            <v>#N/A</v>
          </cell>
          <cell r="EO4112" t="str">
            <v>EE</v>
          </cell>
          <cell r="ES4112" t="e">
            <v>#N/A</v>
          </cell>
          <cell r="ET4112" t="str">
            <v>ZP</v>
          </cell>
          <cell r="EY4112" t="e">
            <v>#N/A</v>
          </cell>
          <cell r="EZ4112" t="str">
            <v>NENÍ</v>
          </cell>
          <cell r="FE4112" t="e">
            <v>#N/A</v>
          </cell>
          <cell r="FG4112" t="str">
            <v>EE</v>
          </cell>
          <cell r="FK4112">
            <v>0</v>
          </cell>
          <cell r="FL4112" t="str">
            <v>ZP</v>
          </cell>
          <cell r="FQ4112">
            <v>0</v>
          </cell>
          <cell r="FR4112" t="str">
            <v>NENÍ</v>
          </cell>
          <cell r="FW4112">
            <v>0</v>
          </cell>
          <cell r="FY4112" t="str">
            <v>EE</v>
          </cell>
          <cell r="GC4112">
            <v>-1.4391999999999998</v>
          </cell>
          <cell r="GD4112" t="str">
            <v>ZP</v>
          </cell>
          <cell r="GI4112">
            <v>0</v>
          </cell>
          <cell r="GJ4112" t="str">
            <v>NENÍ</v>
          </cell>
          <cell r="GO4112">
            <v>0</v>
          </cell>
          <cell r="GQ4112" t="str">
            <v>EE</v>
          </cell>
          <cell r="GU4112">
            <v>0</v>
          </cell>
          <cell r="GV4112" t="str">
            <v>ZP</v>
          </cell>
          <cell r="HA4112">
            <v>0</v>
          </cell>
          <cell r="HB4112" t="str">
            <v>NENÍ</v>
          </cell>
          <cell r="HG4112">
            <v>0</v>
          </cell>
          <cell r="HI4112" t="str">
            <v>EE</v>
          </cell>
          <cell r="HM4112">
            <v>0</v>
          </cell>
          <cell r="HN4112" t="str">
            <v>ZP</v>
          </cell>
          <cell r="HS4112">
            <v>0</v>
          </cell>
          <cell r="HT4112" t="str">
            <v>NENÍ</v>
          </cell>
          <cell r="HY4112">
            <v>0</v>
          </cell>
          <cell r="IA4112" t="str">
            <v>EE</v>
          </cell>
          <cell r="IE4112">
            <v>0</v>
          </cell>
          <cell r="IF4112" t="str">
            <v>ZP</v>
          </cell>
          <cell r="IK4112">
            <v>0</v>
          </cell>
          <cell r="IL4112" t="str">
            <v>NENÍ</v>
          </cell>
          <cell r="IQ4112">
            <v>0</v>
          </cell>
          <cell r="IS4112" t="str">
            <v>EE</v>
          </cell>
          <cell r="IW4112">
            <v>0</v>
          </cell>
          <cell r="IX4112" t="str">
            <v>ZP</v>
          </cell>
          <cell r="JC4112">
            <v>0</v>
          </cell>
          <cell r="JD4112" t="str">
            <v>NENÍ</v>
          </cell>
          <cell r="JI4112">
            <v>0</v>
          </cell>
          <cell r="JK4112" t="str">
            <v>EE</v>
          </cell>
          <cell r="JO4112">
            <v>0</v>
          </cell>
          <cell r="JP4112" t="str">
            <v>ZP</v>
          </cell>
          <cell r="JU4112">
            <v>0</v>
          </cell>
          <cell r="JV4112" t="str">
            <v>NENÍ</v>
          </cell>
          <cell r="KA4112">
            <v>0</v>
          </cell>
          <cell r="KC4112" t="str">
            <v>EE</v>
          </cell>
          <cell r="KG4112">
            <v>0</v>
          </cell>
          <cell r="KH4112" t="str">
            <v>ZP</v>
          </cell>
          <cell r="KM4112">
            <v>0</v>
          </cell>
          <cell r="KN4112" t="str">
            <v>NENÍ</v>
          </cell>
          <cell r="KS4112">
            <v>0</v>
          </cell>
          <cell r="KU4112" t="str">
            <v>EE</v>
          </cell>
          <cell r="KY4112">
            <v>0</v>
          </cell>
          <cell r="KZ4112" t="str">
            <v>ZP</v>
          </cell>
          <cell r="LE4112">
            <v>0</v>
          </cell>
          <cell r="LF4112" t="str">
            <v>NENÍ</v>
          </cell>
          <cell r="LK4112">
            <v>0</v>
          </cell>
          <cell r="LM4112" t="str">
            <v>EE</v>
          </cell>
          <cell r="LQ4112">
            <v>0</v>
          </cell>
          <cell r="LR4112" t="str">
            <v>ZP</v>
          </cell>
          <cell r="LW4112">
            <v>0</v>
          </cell>
          <cell r="LX4112" t="str">
            <v>NENÍ</v>
          </cell>
          <cell r="MC4112">
            <v>0</v>
          </cell>
          <cell r="ME4112" t="str">
            <v>EE</v>
          </cell>
          <cell r="MI4112">
            <v>0</v>
          </cell>
          <cell r="MJ4112" t="str">
            <v>ZP</v>
          </cell>
          <cell r="MO4112">
            <v>0</v>
          </cell>
          <cell r="MP4112" t="str">
            <v>NENÍ</v>
          </cell>
          <cell r="MU4112">
            <v>0</v>
          </cell>
          <cell r="MW4112" t="str">
            <v>EE</v>
          </cell>
          <cell r="NA4112">
            <v>0</v>
          </cell>
          <cell r="NB4112" t="str">
            <v>ZP</v>
          </cell>
          <cell r="NG4112">
            <v>0</v>
          </cell>
          <cell r="NH4112" t="str">
            <v>NENÍ</v>
          </cell>
          <cell r="NM4112">
            <v>0</v>
          </cell>
          <cell r="NO4112" t="str">
            <v>EE</v>
          </cell>
          <cell r="NS4112">
            <v>0</v>
          </cell>
          <cell r="NT4112" t="str">
            <v>ZP</v>
          </cell>
          <cell r="NY4112">
            <v>0</v>
          </cell>
          <cell r="NZ4112" t="str">
            <v>NENÍ</v>
          </cell>
          <cell r="OE4112">
            <v>0</v>
          </cell>
          <cell r="OG4112" t="str">
            <v>EE</v>
          </cell>
          <cell r="OK4112">
            <v>0</v>
          </cell>
          <cell r="OL4112" t="str">
            <v>ZP</v>
          </cell>
          <cell r="OQ4112">
            <v>0</v>
          </cell>
          <cell r="OR4112" t="str">
            <v>NENÍ</v>
          </cell>
          <cell r="OW4112">
            <v>0</v>
          </cell>
          <cell r="OY4112" t="str">
            <v>EE</v>
          </cell>
          <cell r="PC4112">
            <v>0</v>
          </cell>
          <cell r="PD4112" t="str">
            <v>ZP</v>
          </cell>
          <cell r="PI4112">
            <v>-3.855</v>
          </cell>
          <cell r="PJ4112" t="str">
            <v>NENÍ</v>
          </cell>
          <cell r="PO4112">
            <v>0</v>
          </cell>
          <cell r="PQ4112" t="str">
            <v>EE</v>
          </cell>
          <cell r="PU4112">
            <v>0</v>
          </cell>
          <cell r="PV4112" t="str">
            <v>ZP</v>
          </cell>
          <cell r="QA4112">
            <v>0</v>
          </cell>
          <cell r="QB4112" t="str">
            <v>NENÍ</v>
          </cell>
          <cell r="QG4112">
            <v>0</v>
          </cell>
          <cell r="QI4112" t="str">
            <v>EE</v>
          </cell>
          <cell r="QM4112">
            <v>0</v>
          </cell>
          <cell r="QN4112" t="str">
            <v>ZP</v>
          </cell>
          <cell r="QS4112">
            <v>-7.71</v>
          </cell>
          <cell r="QT4112" t="str">
            <v>NENÍ</v>
          </cell>
          <cell r="QY4112">
            <v>0</v>
          </cell>
          <cell r="RA4112" t="str">
            <v>EE</v>
          </cell>
          <cell r="RE4112">
            <v>0</v>
          </cell>
          <cell r="RF4112" t="str">
            <v>ZP</v>
          </cell>
          <cell r="RK4112">
            <v>0</v>
          </cell>
          <cell r="RL4112" t="str">
            <v>NENÍ</v>
          </cell>
          <cell r="RQ4112">
            <v>0</v>
          </cell>
          <cell r="RS4112" t="str">
            <v>EE</v>
          </cell>
          <cell r="RW4112">
            <v>0</v>
          </cell>
          <cell r="RX4112" t="str">
            <v>ZP</v>
          </cell>
          <cell r="SC4112">
            <v>0</v>
          </cell>
          <cell r="SD4112" t="str">
            <v>NENÍ</v>
          </cell>
          <cell r="SI4112">
            <v>0</v>
          </cell>
          <cell r="SK4112" t="str">
            <v>EE</v>
          </cell>
          <cell r="SO4112">
            <v>-6.1680000000000001</v>
          </cell>
          <cell r="SP4112" t="str">
            <v>ZP</v>
          </cell>
          <cell r="SU4112">
            <v>0</v>
          </cell>
          <cell r="SV4112" t="str">
            <v>NENÍ</v>
          </cell>
          <cell r="TA4112">
            <v>0</v>
          </cell>
          <cell r="TC4112" t="str">
            <v>EE</v>
          </cell>
          <cell r="TG4112" t="e">
            <v>#N/A</v>
          </cell>
          <cell r="TH4112" t="str">
            <v>ZP</v>
          </cell>
          <cell r="TM4112" t="e">
            <v>#N/A</v>
          </cell>
          <cell r="TN4112" t="str">
            <v>NENÍ</v>
          </cell>
          <cell r="TS4112" t="e">
            <v>#N/A</v>
          </cell>
          <cell r="TU4112" t="str">
            <v>EE</v>
          </cell>
          <cell r="TY4112" t="e">
            <v>#N/A</v>
          </cell>
          <cell r="TZ4112" t="str">
            <v>ZP</v>
          </cell>
          <cell r="UE4112" t="e">
            <v>#N/A</v>
          </cell>
          <cell r="UF4112" t="str">
            <v>NENÍ</v>
          </cell>
          <cell r="UK4112" t="e">
            <v>#N/A</v>
          </cell>
          <cell r="UM4112" t="str">
            <v>EE</v>
          </cell>
          <cell r="UQ4112" t="e">
            <v>#DIV/0!</v>
          </cell>
          <cell r="UR4112" t="str">
            <v>ZP</v>
          </cell>
          <cell r="UW4112">
            <v>0</v>
          </cell>
          <cell r="UX4112" t="str">
            <v>NENÍ</v>
          </cell>
          <cell r="VC4112">
            <v>0</v>
          </cell>
        </row>
        <row r="4113">
          <cell r="BC4113" t="str">
            <v>Scénář 1</v>
          </cell>
          <cell r="BI4113" t="str">
            <v>Scénář 2</v>
          </cell>
          <cell r="BO4113" t="str">
            <v>Scénář 3</v>
          </cell>
          <cell r="BU4113" t="str">
            <v>Scénář 1</v>
          </cell>
          <cell r="CA4113" t="str">
            <v>Scénář 2</v>
          </cell>
          <cell r="CG4113" t="str">
            <v>Scénář 3</v>
          </cell>
          <cell r="CM4113" t="str">
            <v>Scénář 1</v>
          </cell>
          <cell r="CS4113" t="str">
            <v>Scénář 2</v>
          </cell>
          <cell r="CY4113" t="str">
            <v>Scénář 3</v>
          </cell>
          <cell r="DE4113" t="str">
            <v>Scénář 1</v>
          </cell>
          <cell r="DK4113" t="str">
            <v>Scénář 2</v>
          </cell>
          <cell r="DQ4113" t="str">
            <v>Scénář 3</v>
          </cell>
          <cell r="DW4113" t="str">
            <v>Scénář 1</v>
          </cell>
          <cell r="EC4113" t="str">
            <v>Scénář 2</v>
          </cell>
          <cell r="EI4113" t="str">
            <v>Scénář 3</v>
          </cell>
          <cell r="EO4113" t="str">
            <v>Scénář 1</v>
          </cell>
          <cell r="EU4113" t="str">
            <v>Scénář 2</v>
          </cell>
          <cell r="FA4113" t="str">
            <v>Scénář 3</v>
          </cell>
          <cell r="FG4113" t="str">
            <v>Scénář 1</v>
          </cell>
          <cell r="FM4113" t="str">
            <v>Scénář 2</v>
          </cell>
          <cell r="FS4113" t="str">
            <v>Scénář 3</v>
          </cell>
          <cell r="FY4113" t="str">
            <v>Scénář 1</v>
          </cell>
          <cell r="GE4113" t="str">
            <v>Scénář 2</v>
          </cell>
          <cell r="GK4113" t="str">
            <v>Scénář 3</v>
          </cell>
          <cell r="GQ4113" t="str">
            <v>Scénář 1</v>
          </cell>
          <cell r="GW4113" t="str">
            <v>Scénář 2</v>
          </cell>
          <cell r="HC4113" t="str">
            <v>Scénář 3</v>
          </cell>
          <cell r="HI4113" t="str">
            <v>Scénář 1</v>
          </cell>
          <cell r="HO4113" t="str">
            <v>Scénář 2</v>
          </cell>
          <cell r="HU4113" t="str">
            <v>Scénář 3</v>
          </cell>
          <cell r="IA4113" t="str">
            <v>Scénář 1</v>
          </cell>
          <cell r="IG4113" t="str">
            <v>Scénář 2</v>
          </cell>
          <cell r="IM4113" t="str">
            <v>Scénář 3</v>
          </cell>
          <cell r="IS4113" t="str">
            <v>Scénář 1</v>
          </cell>
          <cell r="IY4113" t="str">
            <v>Scénář 2</v>
          </cell>
          <cell r="JE4113" t="str">
            <v>Scénář 3</v>
          </cell>
          <cell r="JK4113" t="str">
            <v>Scénář 1</v>
          </cell>
          <cell r="JQ4113" t="str">
            <v>Scénář 2</v>
          </cell>
          <cell r="JW4113" t="str">
            <v>Scénář 3</v>
          </cell>
          <cell r="KC4113" t="str">
            <v>Scénář 1</v>
          </cell>
          <cell r="KI4113" t="str">
            <v>Scénář 2</v>
          </cell>
          <cell r="KO4113" t="str">
            <v>Scénář 3</v>
          </cell>
          <cell r="KU4113" t="str">
            <v>Scénář 1</v>
          </cell>
          <cell r="LA4113" t="str">
            <v>Scénář 2</v>
          </cell>
          <cell r="LG4113" t="str">
            <v>Scénář 3</v>
          </cell>
          <cell r="LM4113" t="str">
            <v>Scénář 1</v>
          </cell>
          <cell r="LS4113" t="str">
            <v>Scénář 2</v>
          </cell>
          <cell r="LY4113" t="str">
            <v>Scénář 3</v>
          </cell>
          <cell r="ME4113" t="str">
            <v>Scénář 1</v>
          </cell>
          <cell r="MK4113" t="str">
            <v>Scénář 2</v>
          </cell>
          <cell r="MQ4113" t="str">
            <v>Scénář 3</v>
          </cell>
          <cell r="MW4113" t="str">
            <v>Scénář 1</v>
          </cell>
          <cell r="NC4113" t="str">
            <v>Scénář 2</v>
          </cell>
          <cell r="NI4113" t="str">
            <v>Scénář 3</v>
          </cell>
          <cell r="NO4113" t="str">
            <v>Scénář 1</v>
          </cell>
          <cell r="NU4113" t="str">
            <v>Scénář 2</v>
          </cell>
          <cell r="OA4113" t="str">
            <v>Scénář 3</v>
          </cell>
          <cell r="OG4113" t="str">
            <v>Scénář 1</v>
          </cell>
          <cell r="OM4113" t="str">
            <v>Scénář 2</v>
          </cell>
          <cell r="OS4113" t="str">
            <v>Scénář 3</v>
          </cell>
          <cell r="OY4113" t="str">
            <v>Scénář 1</v>
          </cell>
          <cell r="PE4113" t="str">
            <v>Scénář 2</v>
          </cell>
          <cell r="PK4113" t="str">
            <v>Scénář 3</v>
          </cell>
          <cell r="PQ4113" t="str">
            <v>Scénář 1</v>
          </cell>
          <cell r="PW4113" t="str">
            <v>Scénář 2</v>
          </cell>
          <cell r="QC4113" t="str">
            <v>Scénář 3</v>
          </cell>
          <cell r="QI4113" t="str">
            <v>Scénář 1</v>
          </cell>
          <cell r="QO4113" t="str">
            <v>Scénář 2</v>
          </cell>
          <cell r="QU4113" t="str">
            <v>Scénář 3</v>
          </cell>
          <cell r="RA4113" t="str">
            <v>Scénář 1</v>
          </cell>
          <cell r="RG4113" t="str">
            <v>Scénář 2</v>
          </cell>
          <cell r="RM4113" t="str">
            <v>Scénář 3</v>
          </cell>
          <cell r="RS4113" t="str">
            <v>Scénář 1</v>
          </cell>
          <cell r="RY4113" t="str">
            <v>Scénář 2</v>
          </cell>
          <cell r="SE4113" t="str">
            <v>Scénář 3</v>
          </cell>
          <cell r="SK4113" t="str">
            <v>Scénář 1</v>
          </cell>
          <cell r="SQ4113" t="str">
            <v>Scénář 2</v>
          </cell>
          <cell r="SW4113" t="str">
            <v>Scénář 3</v>
          </cell>
          <cell r="TC4113" t="str">
            <v>Scénář 1</v>
          </cell>
          <cell r="TI4113" t="str">
            <v>Scénář 2</v>
          </cell>
          <cell r="TO4113" t="str">
            <v>Scénář 3</v>
          </cell>
          <cell r="TU4113" t="str">
            <v>Scénář 1</v>
          </cell>
          <cell r="UA4113" t="str">
            <v>Scénář 2</v>
          </cell>
          <cell r="UG4113" t="str">
            <v>Scénář 3</v>
          </cell>
          <cell r="UM4113" t="str">
            <v>Scénář 1</v>
          </cell>
          <cell r="US4113" t="str">
            <v>Scénář 2</v>
          </cell>
          <cell r="UY4113" t="str">
            <v>Scénář 3</v>
          </cell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E4114" t="e">
            <v>#NUM!</v>
          </cell>
          <cell r="BF4114" t="str">
            <v>Npv</v>
          </cell>
          <cell r="BH4114">
            <v>-1945654.1</v>
          </cell>
          <cell r="BI4114" t="str">
            <v>Irr</v>
          </cell>
          <cell r="BK4114" t="e">
            <v>#NUM!</v>
          </cell>
          <cell r="BL4114" t="str">
            <v>Npv</v>
          </cell>
          <cell r="BN4114">
            <v>-1945654.1</v>
          </cell>
          <cell r="BO4114" t="str">
            <v>Irr</v>
          </cell>
          <cell r="BQ4114" t="e">
            <v>#NUM!</v>
          </cell>
          <cell r="BR4114" t="str">
            <v>Npv</v>
          </cell>
          <cell r="BT4114">
            <v>-1945654.1</v>
          </cell>
          <cell r="BU4114" t="str">
            <v>Irr</v>
          </cell>
          <cell r="BW4114" t="e">
            <v>#VALUE!</v>
          </cell>
          <cell r="BX4114" t="str">
            <v>Npv</v>
          </cell>
          <cell r="BZ4114" t="e">
            <v>#N/A</v>
          </cell>
          <cell r="CA4114" t="str">
            <v>Irr</v>
          </cell>
          <cell r="CC4114" t="e">
            <v>#VALUE!</v>
          </cell>
          <cell r="CD4114" t="str">
            <v>Npv</v>
          </cell>
          <cell r="CF4114" t="e">
            <v>#N/A</v>
          </cell>
          <cell r="CG4114" t="str">
            <v>Irr</v>
          </cell>
          <cell r="CI4114" t="e">
            <v>#VALUE!</v>
          </cell>
          <cell r="CJ4114" t="str">
            <v>Npv</v>
          </cell>
          <cell r="CL4114" t="e">
            <v>#N/A</v>
          </cell>
          <cell r="CM4114" t="str">
            <v>Irr</v>
          </cell>
          <cell r="CO4114" t="e">
            <v>#VALUE!</v>
          </cell>
          <cell r="CP4114" t="str">
            <v>Npv</v>
          </cell>
          <cell r="CR4114" t="e">
            <v>#N/A</v>
          </cell>
          <cell r="CS4114" t="str">
            <v>Irr</v>
          </cell>
          <cell r="CU4114" t="e">
            <v>#VALUE!</v>
          </cell>
          <cell r="CV4114" t="str">
            <v>Npv</v>
          </cell>
          <cell r="CX4114" t="e">
            <v>#N/A</v>
          </cell>
          <cell r="CY4114" t="str">
            <v>Irr</v>
          </cell>
          <cell r="DA4114" t="e">
            <v>#VALUE!</v>
          </cell>
          <cell r="DB4114" t="str">
            <v>Npv</v>
          </cell>
          <cell r="DD4114" t="e">
            <v>#N/A</v>
          </cell>
          <cell r="DE4114" t="str">
            <v>Irr</v>
          </cell>
          <cell r="DG4114" t="e">
            <v>#VALUE!</v>
          </cell>
          <cell r="DH4114" t="str">
            <v>Npv</v>
          </cell>
          <cell r="DJ4114" t="e">
            <v>#N/A</v>
          </cell>
          <cell r="DK4114" t="str">
            <v>Irr</v>
          </cell>
          <cell r="DM4114" t="e">
            <v>#VALUE!</v>
          </cell>
          <cell r="DN4114" t="str">
            <v>Npv</v>
          </cell>
          <cell r="DP4114" t="e">
            <v>#N/A</v>
          </cell>
          <cell r="DQ4114" t="str">
            <v>Irr</v>
          </cell>
          <cell r="DS4114" t="e">
            <v>#VALUE!</v>
          </cell>
          <cell r="DT4114" t="str">
            <v>Npv</v>
          </cell>
          <cell r="DV4114" t="e">
            <v>#N/A</v>
          </cell>
          <cell r="DW4114" t="str">
            <v>Irr</v>
          </cell>
          <cell r="DY4114" t="e">
            <v>#VALUE!</v>
          </cell>
          <cell r="DZ4114" t="str">
            <v>Npv</v>
          </cell>
          <cell r="EB4114" t="e">
            <v>#N/A</v>
          </cell>
          <cell r="EC4114" t="str">
            <v>Irr</v>
          </cell>
          <cell r="EE4114" t="e">
            <v>#VALUE!</v>
          </cell>
          <cell r="EF4114" t="str">
            <v>Npv</v>
          </cell>
          <cell r="EH4114" t="e">
            <v>#N/A</v>
          </cell>
          <cell r="EI4114" t="str">
            <v>Irr</v>
          </cell>
          <cell r="EK4114" t="e">
            <v>#VALUE!</v>
          </cell>
          <cell r="EL4114" t="str">
            <v>Npv</v>
          </cell>
          <cell r="EN4114" t="e">
            <v>#N/A</v>
          </cell>
          <cell r="EO4114" t="str">
            <v>Irr</v>
          </cell>
          <cell r="EQ4114" t="e">
            <v>#VALUE!</v>
          </cell>
          <cell r="ER4114" t="str">
            <v>Npv</v>
          </cell>
          <cell r="ET4114" t="e">
            <v>#N/A</v>
          </cell>
          <cell r="EU4114" t="str">
            <v>Irr</v>
          </cell>
          <cell r="EW4114" t="e">
            <v>#VALUE!</v>
          </cell>
          <cell r="EX4114" t="str">
            <v>Npv</v>
          </cell>
          <cell r="EZ4114" t="e">
            <v>#N/A</v>
          </cell>
          <cell r="FA4114" t="str">
            <v>Irr</v>
          </cell>
          <cell r="FC4114" t="e">
            <v>#VALUE!</v>
          </cell>
          <cell r="FD4114" t="str">
            <v>Npv</v>
          </cell>
          <cell r="FF4114" t="e">
            <v>#N/A</v>
          </cell>
          <cell r="FG4114" t="str">
            <v>Irr</v>
          </cell>
          <cell r="FI4114" t="e">
            <v>#VALUE!</v>
          </cell>
          <cell r="FJ4114" t="str">
            <v>Npv</v>
          </cell>
          <cell r="FL4114" t="e">
            <v>#N/A</v>
          </cell>
          <cell r="FM4114" t="str">
            <v>Irr</v>
          </cell>
          <cell r="FO4114" t="e">
            <v>#NUM!</v>
          </cell>
          <cell r="FP4114" t="str">
            <v>Npv</v>
          </cell>
          <cell r="FR4114">
            <v>-1125600</v>
          </cell>
          <cell r="FS4114" t="str">
            <v>Irr</v>
          </cell>
          <cell r="FU4114" t="e">
            <v>#NUM!</v>
          </cell>
          <cell r="FV4114" t="str">
            <v>Npv</v>
          </cell>
          <cell r="FX4114">
            <v>-1125600</v>
          </cell>
          <cell r="FY4114" t="str">
            <v>Irr</v>
          </cell>
          <cell r="GA4114" t="e">
            <v>#VALUE!</v>
          </cell>
          <cell r="GB4114" t="str">
            <v>Npv</v>
          </cell>
          <cell r="GD4114" t="e">
            <v>#N/A</v>
          </cell>
          <cell r="GE4114" t="str">
            <v>Irr</v>
          </cell>
          <cell r="GG4114" t="e">
            <v>#NUM!</v>
          </cell>
          <cell r="GH4114" t="str">
            <v>Npv</v>
          </cell>
          <cell r="GJ4114">
            <v>-322592.54324589495</v>
          </cell>
          <cell r="GK4114" t="str">
            <v>Irr</v>
          </cell>
          <cell r="GM4114" t="e">
            <v>#NUM!</v>
          </cell>
          <cell r="GN4114" t="str">
            <v>Npv</v>
          </cell>
          <cell r="GP4114">
            <v>-385921.48506659543</v>
          </cell>
          <cell r="GQ4114" t="str">
            <v>Irr</v>
          </cell>
          <cell r="GS4114" t="e">
            <v>#NUM!</v>
          </cell>
          <cell r="GT4114" t="str">
            <v>Npv</v>
          </cell>
          <cell r="GV4114">
            <v>-15000</v>
          </cell>
          <cell r="GW4114" t="str">
            <v>Irr</v>
          </cell>
          <cell r="GY4114" t="e">
            <v>#NUM!</v>
          </cell>
          <cell r="GZ4114" t="str">
            <v>Npv</v>
          </cell>
          <cell r="HB4114">
            <v>-15000</v>
          </cell>
          <cell r="HC4114" t="str">
            <v>Irr</v>
          </cell>
          <cell r="HE4114" t="e">
            <v>#NUM!</v>
          </cell>
          <cell r="HF4114" t="str">
            <v>Npv</v>
          </cell>
          <cell r="HH4114">
            <v>-15000</v>
          </cell>
          <cell r="HI4114" t="str">
            <v>Irr</v>
          </cell>
          <cell r="HK4114" t="e">
            <v>#NUM!</v>
          </cell>
          <cell r="HL4114" t="str">
            <v>Npv</v>
          </cell>
          <cell r="HN4114">
            <v>0</v>
          </cell>
          <cell r="HO4114" t="str">
            <v>Irr</v>
          </cell>
          <cell r="HQ4114" t="e">
            <v>#NUM!</v>
          </cell>
          <cell r="HR4114" t="str">
            <v>Npv</v>
          </cell>
          <cell r="HT4114">
            <v>0</v>
          </cell>
          <cell r="HU4114" t="str">
            <v>Irr</v>
          </cell>
          <cell r="HW4114" t="e">
            <v>#NUM!</v>
          </cell>
          <cell r="HX4114" t="str">
            <v>Npv</v>
          </cell>
          <cell r="HZ4114">
            <v>0</v>
          </cell>
          <cell r="IA4114" t="str">
            <v>Irr</v>
          </cell>
          <cell r="IC4114" t="e">
            <v>#NUM!</v>
          </cell>
          <cell r="ID4114" t="str">
            <v>Npv</v>
          </cell>
          <cell r="IF4114">
            <v>0</v>
          </cell>
          <cell r="IG4114" t="str">
            <v>Irr</v>
          </cell>
          <cell r="II4114" t="e">
            <v>#NUM!</v>
          </cell>
          <cell r="IJ4114" t="str">
            <v>Npv</v>
          </cell>
          <cell r="IL4114">
            <v>0</v>
          </cell>
          <cell r="IM4114" t="str">
            <v>Irr</v>
          </cell>
          <cell r="IO4114" t="e">
            <v>#NUM!</v>
          </cell>
          <cell r="IP4114" t="str">
            <v>Npv</v>
          </cell>
          <cell r="IR4114">
            <v>0</v>
          </cell>
          <cell r="IS4114" t="str">
            <v>Irr</v>
          </cell>
          <cell r="IU4114" t="e">
            <v>#NUM!</v>
          </cell>
          <cell r="IV4114" t="str">
            <v>Npv</v>
          </cell>
          <cell r="IX4114">
            <v>0</v>
          </cell>
          <cell r="IY4114" t="str">
            <v>Irr</v>
          </cell>
          <cell r="JA4114" t="e">
            <v>#NUM!</v>
          </cell>
          <cell r="JB4114" t="str">
            <v>Npv</v>
          </cell>
          <cell r="JD4114">
            <v>0</v>
          </cell>
          <cell r="JE4114" t="str">
            <v>Irr</v>
          </cell>
          <cell r="JG4114" t="e">
            <v>#NUM!</v>
          </cell>
          <cell r="JH4114" t="str">
            <v>Npv</v>
          </cell>
          <cell r="JJ4114">
            <v>0</v>
          </cell>
          <cell r="JK4114" t="str">
            <v>Irr</v>
          </cell>
          <cell r="JM4114" t="e">
            <v>#NUM!</v>
          </cell>
          <cell r="JN4114" t="str">
            <v>Npv</v>
          </cell>
          <cell r="JP4114">
            <v>0</v>
          </cell>
          <cell r="JQ4114" t="str">
            <v>Irr</v>
          </cell>
          <cell r="JS4114" t="e">
            <v>#NUM!</v>
          </cell>
          <cell r="JT4114" t="str">
            <v>Npv</v>
          </cell>
          <cell r="JV4114">
            <v>0</v>
          </cell>
          <cell r="JW4114" t="str">
            <v>Irr</v>
          </cell>
          <cell r="JY4114" t="e">
            <v>#NUM!</v>
          </cell>
          <cell r="JZ4114" t="str">
            <v>Npv</v>
          </cell>
          <cell r="KB4114">
            <v>0</v>
          </cell>
          <cell r="KC4114" t="str">
            <v>Irr</v>
          </cell>
          <cell r="KE4114" t="e">
            <v>#VALUE!</v>
          </cell>
          <cell r="KF4114" t="str">
            <v>Npv</v>
          </cell>
          <cell r="KH4114" t="e">
            <v>#N/A</v>
          </cell>
          <cell r="KI4114" t="str">
            <v>Irr</v>
          </cell>
          <cell r="KK4114" t="e">
            <v>#NUM!</v>
          </cell>
          <cell r="KL4114" t="str">
            <v>Npv</v>
          </cell>
          <cell r="KN4114">
            <v>0</v>
          </cell>
          <cell r="KO4114" t="str">
            <v>Irr</v>
          </cell>
          <cell r="KQ4114" t="e">
            <v>#NUM!</v>
          </cell>
          <cell r="KR4114" t="str">
            <v>Npv</v>
          </cell>
          <cell r="KT4114">
            <v>0</v>
          </cell>
          <cell r="KU4114" t="str">
            <v>Irr</v>
          </cell>
          <cell r="KW4114" t="e">
            <v>#VALUE!</v>
          </cell>
          <cell r="KX4114" t="str">
            <v>Npv</v>
          </cell>
          <cell r="KZ4114" t="e">
            <v>#DIV/0!</v>
          </cell>
          <cell r="LA4114" t="str">
            <v>Irr</v>
          </cell>
          <cell r="LC4114" t="e">
            <v>#VALUE!</v>
          </cell>
          <cell r="LD4114" t="str">
            <v>Npv</v>
          </cell>
          <cell r="LF4114" t="e">
            <v>#DIV/0!</v>
          </cell>
          <cell r="LG4114" t="str">
            <v>Irr</v>
          </cell>
          <cell r="LI4114" t="e">
            <v>#VALUE!</v>
          </cell>
          <cell r="LJ4114" t="str">
            <v>Npv</v>
          </cell>
          <cell r="LL4114" t="e">
            <v>#DIV/0!</v>
          </cell>
          <cell r="LM4114" t="str">
            <v>Irr</v>
          </cell>
          <cell r="LO4114" t="e">
            <v>#NUM!</v>
          </cell>
          <cell r="LP4114" t="str">
            <v>Npv</v>
          </cell>
          <cell r="LR4114">
            <v>0</v>
          </cell>
          <cell r="LS4114" t="str">
            <v>Irr</v>
          </cell>
          <cell r="LU4114" t="e">
            <v>#NUM!</v>
          </cell>
          <cell r="LV4114" t="str">
            <v>Npv</v>
          </cell>
          <cell r="LX4114">
            <v>0</v>
          </cell>
          <cell r="LY4114" t="str">
            <v>Irr</v>
          </cell>
          <cell r="MA4114" t="e">
            <v>#NUM!</v>
          </cell>
          <cell r="MB4114" t="str">
            <v>Npv</v>
          </cell>
          <cell r="MD4114">
            <v>0</v>
          </cell>
          <cell r="ME4114" t="str">
            <v>Irr</v>
          </cell>
          <cell r="MG4114" t="e">
            <v>#NUM!</v>
          </cell>
          <cell r="MH4114" t="str">
            <v>Npv</v>
          </cell>
          <cell r="MJ4114">
            <v>-222112</v>
          </cell>
          <cell r="MK4114" t="str">
            <v>Irr</v>
          </cell>
          <cell r="MM4114" t="e">
            <v>#NUM!</v>
          </cell>
          <cell r="MN4114" t="str">
            <v>Npv</v>
          </cell>
          <cell r="MP4114">
            <v>-222112</v>
          </cell>
          <cell r="MQ4114" t="str">
            <v>Irr</v>
          </cell>
          <cell r="MS4114" t="e">
            <v>#NUM!</v>
          </cell>
          <cell r="MT4114" t="str">
            <v>Npv</v>
          </cell>
          <cell r="MV4114">
            <v>-222112</v>
          </cell>
          <cell r="MW4114" t="str">
            <v>Irr</v>
          </cell>
          <cell r="MY4114" t="e">
            <v>#VALUE!</v>
          </cell>
          <cell r="MZ4114" t="str">
            <v>Npv</v>
          </cell>
          <cell r="NB4114" t="e">
            <v>#DIV/0!</v>
          </cell>
          <cell r="NC4114" t="str">
            <v>Irr</v>
          </cell>
          <cell r="NE4114" t="e">
            <v>#VALUE!</v>
          </cell>
          <cell r="NF4114" t="str">
            <v>Npv</v>
          </cell>
          <cell r="NH4114" t="e">
            <v>#DIV/0!</v>
          </cell>
          <cell r="NI4114" t="str">
            <v>Irr</v>
          </cell>
          <cell r="NK4114" t="e">
            <v>#VALUE!</v>
          </cell>
          <cell r="NL4114" t="str">
            <v>Npv</v>
          </cell>
          <cell r="NN4114" t="e">
            <v>#DIV/0!</v>
          </cell>
          <cell r="NO4114" t="str">
            <v>Irr</v>
          </cell>
          <cell r="NQ4114" t="e">
            <v>#NUM!</v>
          </cell>
          <cell r="NR4114" t="str">
            <v>Npv</v>
          </cell>
          <cell r="NT4114">
            <v>0</v>
          </cell>
          <cell r="NU4114" t="str">
            <v>Irr</v>
          </cell>
          <cell r="NW4114" t="e">
            <v>#NUM!</v>
          </cell>
          <cell r="NX4114" t="str">
            <v>Npv</v>
          </cell>
          <cell r="NZ4114">
            <v>0</v>
          </cell>
          <cell r="OA4114" t="str">
            <v>Irr</v>
          </cell>
          <cell r="OC4114" t="e">
            <v>#NUM!</v>
          </cell>
          <cell r="OD4114" t="str">
            <v>Npv</v>
          </cell>
          <cell r="OF4114">
            <v>0</v>
          </cell>
          <cell r="OG4114" t="str">
            <v>Irr</v>
          </cell>
          <cell r="OI4114" t="e">
            <v>#NUM!</v>
          </cell>
          <cell r="OJ4114" t="str">
            <v>Npv</v>
          </cell>
          <cell r="OL4114">
            <v>0</v>
          </cell>
          <cell r="OM4114" t="str">
            <v>Irr</v>
          </cell>
          <cell r="OO4114" t="e">
            <v>#NUM!</v>
          </cell>
          <cell r="OP4114" t="str">
            <v>Npv</v>
          </cell>
          <cell r="OR4114">
            <v>0</v>
          </cell>
          <cell r="OS4114" t="str">
            <v>Irr</v>
          </cell>
          <cell r="OU4114" t="e">
            <v>#NUM!</v>
          </cell>
          <cell r="OV4114" t="str">
            <v>Npv</v>
          </cell>
          <cell r="OX4114">
            <v>0</v>
          </cell>
          <cell r="OY4114" t="str">
            <v>Irr</v>
          </cell>
          <cell r="PA4114" t="e">
            <v>#NUM!</v>
          </cell>
          <cell r="PB4114" t="str">
            <v>Npv</v>
          </cell>
          <cell r="PD4114">
            <v>-3017123.5402992521</v>
          </cell>
          <cell r="PE4114" t="str">
            <v>Irr</v>
          </cell>
          <cell r="PG4114" t="e">
            <v>#NUM!</v>
          </cell>
          <cell r="PH4114" t="str">
            <v>Npv</v>
          </cell>
          <cell r="PJ4114">
            <v>-2755170</v>
          </cell>
          <cell r="PK4114" t="str">
            <v>Irr</v>
          </cell>
          <cell r="PM4114" t="e">
            <v>#NUM!</v>
          </cell>
          <cell r="PN4114" t="str">
            <v>Npv</v>
          </cell>
          <cell r="PP4114">
            <v>-2755170</v>
          </cell>
          <cell r="PQ4114" t="str">
            <v>Irr</v>
          </cell>
          <cell r="PS4114" t="e">
            <v>#NUM!</v>
          </cell>
          <cell r="PT4114" t="str">
            <v>Npv</v>
          </cell>
          <cell r="PV4114">
            <v>-842800</v>
          </cell>
          <cell r="PW4114" t="str">
            <v>Irr</v>
          </cell>
          <cell r="PY4114" t="e">
            <v>#NUM!</v>
          </cell>
          <cell r="PZ4114" t="str">
            <v>Npv</v>
          </cell>
          <cell r="QB4114">
            <v>-842800</v>
          </cell>
          <cell r="QC4114" t="str">
            <v>Irr</v>
          </cell>
          <cell r="QE4114" t="e">
            <v>#NUM!</v>
          </cell>
          <cell r="QF4114" t="str">
            <v>Npv</v>
          </cell>
          <cell r="QH4114">
            <v>-842800</v>
          </cell>
          <cell r="QI4114" t="str">
            <v>Irr</v>
          </cell>
          <cell r="QK4114" t="e">
            <v>#NUM!</v>
          </cell>
          <cell r="QL4114" t="str">
            <v>Npv</v>
          </cell>
          <cell r="QN4114">
            <v>-2527667.0805985043</v>
          </cell>
          <cell r="QO4114" t="str">
            <v>Irr</v>
          </cell>
          <cell r="QQ4114" t="e">
            <v>#NUM!</v>
          </cell>
          <cell r="QR4114" t="str">
            <v>Npv</v>
          </cell>
          <cell r="QT4114">
            <v>-2003760</v>
          </cell>
          <cell r="QU4114" t="str">
            <v>Irr</v>
          </cell>
          <cell r="QW4114" t="e">
            <v>#NUM!</v>
          </cell>
          <cell r="QX4114" t="str">
            <v>Npv</v>
          </cell>
          <cell r="QZ4114">
            <v>-2003760</v>
          </cell>
          <cell r="RA4114" t="str">
            <v>Irr</v>
          </cell>
          <cell r="RC4114" t="e">
            <v>#NUM!</v>
          </cell>
          <cell r="RD4114" t="str">
            <v>Npv</v>
          </cell>
          <cell r="RF4114">
            <v>0</v>
          </cell>
          <cell r="RG4114" t="str">
            <v>Irr</v>
          </cell>
          <cell r="RI4114" t="e">
            <v>#NUM!</v>
          </cell>
          <cell r="RJ4114" t="str">
            <v>Npv</v>
          </cell>
          <cell r="RL4114">
            <v>0</v>
          </cell>
          <cell r="RM4114" t="str">
            <v>Irr</v>
          </cell>
          <cell r="RO4114" t="e">
            <v>#NUM!</v>
          </cell>
          <cell r="RP4114" t="str">
            <v>Npv</v>
          </cell>
          <cell r="RR4114">
            <v>0</v>
          </cell>
          <cell r="RS4114" t="str">
            <v>Irr</v>
          </cell>
          <cell r="RU4114" t="e">
            <v>#NUM!</v>
          </cell>
          <cell r="RV4114" t="str">
            <v>Npv</v>
          </cell>
          <cell r="RX4114">
            <v>0</v>
          </cell>
          <cell r="RY4114" t="str">
            <v>Irr</v>
          </cell>
          <cell r="SA4114" t="e">
            <v>#NUM!</v>
          </cell>
          <cell r="SB4114" t="str">
            <v>Npv</v>
          </cell>
          <cell r="SD4114">
            <v>0</v>
          </cell>
          <cell r="SE4114" t="str">
            <v>Irr</v>
          </cell>
          <cell r="SG4114" t="e">
            <v>#NUM!</v>
          </cell>
          <cell r="SH4114" t="str">
            <v>Npv</v>
          </cell>
          <cell r="SJ4114">
            <v>0</v>
          </cell>
          <cell r="SK4114" t="str">
            <v>Irr</v>
          </cell>
          <cell r="SM4114" t="e">
            <v>#NUM!</v>
          </cell>
          <cell r="SN4114" t="str">
            <v>Npv</v>
          </cell>
          <cell r="SP4114">
            <v>-2407862.2398797572</v>
          </cell>
          <cell r="SQ4114" t="str">
            <v>Irr</v>
          </cell>
          <cell r="SS4114" t="e">
            <v>#NUM!</v>
          </cell>
          <cell r="ST4114" t="str">
            <v>Npv</v>
          </cell>
          <cell r="SV4114">
            <v>-2856613.5739109786</v>
          </cell>
          <cell r="SW4114" t="str">
            <v>Irr</v>
          </cell>
          <cell r="SY4114" t="e">
            <v>#NUM!</v>
          </cell>
          <cell r="SZ4114" t="str">
            <v>Npv</v>
          </cell>
          <cell r="TB4114">
            <v>-3128023.3245711233</v>
          </cell>
          <cell r="TC4114" t="str">
            <v>Irr</v>
          </cell>
          <cell r="TE4114" t="e">
            <v>#VALUE!</v>
          </cell>
          <cell r="TF4114" t="str">
            <v>Npv</v>
          </cell>
          <cell r="TH4114" t="e">
            <v>#N/A</v>
          </cell>
          <cell r="TI4114" t="str">
            <v>Irr</v>
          </cell>
          <cell r="TK4114" t="e">
            <v>#VALUE!</v>
          </cell>
          <cell r="TL4114" t="str">
            <v>Npv</v>
          </cell>
          <cell r="TN4114" t="e">
            <v>#N/A</v>
          </cell>
          <cell r="TO4114" t="str">
            <v>Irr</v>
          </cell>
          <cell r="TQ4114" t="e">
            <v>#VALUE!</v>
          </cell>
          <cell r="TR4114" t="str">
            <v>Npv</v>
          </cell>
          <cell r="TT4114" t="e">
            <v>#N/A</v>
          </cell>
          <cell r="TU4114" t="str">
            <v>Irr</v>
          </cell>
          <cell r="TW4114" t="e">
            <v>#VALUE!</v>
          </cell>
          <cell r="TX4114" t="str">
            <v>Npv</v>
          </cell>
          <cell r="TZ4114" t="e">
            <v>#N/A</v>
          </cell>
          <cell r="UA4114" t="str">
            <v>Irr</v>
          </cell>
          <cell r="UC4114" t="e">
            <v>#VALUE!</v>
          </cell>
          <cell r="UD4114" t="str">
            <v>Npv</v>
          </cell>
          <cell r="UF4114" t="e">
            <v>#N/A</v>
          </cell>
          <cell r="UG4114" t="str">
            <v>Irr</v>
          </cell>
          <cell r="UI4114" t="e">
            <v>#VALUE!</v>
          </cell>
          <cell r="UJ4114" t="str">
            <v>Npv</v>
          </cell>
          <cell r="UL4114" t="e">
            <v>#N/A</v>
          </cell>
          <cell r="UM4114" t="str">
            <v>Irr</v>
          </cell>
          <cell r="UO4114">
            <v>0.22002661440318239</v>
          </cell>
          <cell r="UP4114" t="str">
            <v>Npv</v>
          </cell>
          <cell r="UR4114">
            <v>2135566.3430955438</v>
          </cell>
          <cell r="US4114" t="str">
            <v>Irr</v>
          </cell>
          <cell r="UU4114" t="e">
            <v>#VALUE!</v>
          </cell>
          <cell r="UV4114" t="str">
            <v>Npv</v>
          </cell>
          <cell r="UX4114" t="e">
            <v>#DIV/0!</v>
          </cell>
          <cell r="UY4114" t="str">
            <v>Irr</v>
          </cell>
          <cell r="VA4114" t="e">
            <v>#VALUE!</v>
          </cell>
          <cell r="VB4114" t="str">
            <v>Npv</v>
          </cell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F4117">
            <v>-1945654.1</v>
          </cell>
          <cell r="BI4117">
            <v>-1945654.1</v>
          </cell>
          <cell r="BJ4117">
            <v>1945654.1</v>
          </cell>
          <cell r="BL4117">
            <v>-1945654.1</v>
          </cell>
          <cell r="BO4117">
            <v>-1945654.1</v>
          </cell>
          <cell r="BP4117">
            <v>1945654.1</v>
          </cell>
          <cell r="BR4117">
            <v>-1945654.1</v>
          </cell>
          <cell r="BU4117">
            <v>-8098947.4499999993</v>
          </cell>
          <cell r="BV4117">
            <v>8098947.4499999993</v>
          </cell>
          <cell r="BX4117">
            <v>-8098947.4499999993</v>
          </cell>
          <cell r="CA4117">
            <v>-8098947.4499999993</v>
          </cell>
          <cell r="CB4117">
            <v>8098947.4499999993</v>
          </cell>
          <cell r="CD4117">
            <v>-8098947.4499999993</v>
          </cell>
          <cell r="CG4117">
            <v>-8098947.4499999993</v>
          </cell>
          <cell r="CH4117">
            <v>8098947.4499999993</v>
          </cell>
          <cell r="CJ4117">
            <v>-8098947.4499999993</v>
          </cell>
          <cell r="CM4117">
            <v>0</v>
          </cell>
          <cell r="CN4117">
            <v>0</v>
          </cell>
          <cell r="CP4117">
            <v>0</v>
          </cell>
          <cell r="CS4117">
            <v>0</v>
          </cell>
          <cell r="CT4117">
            <v>0</v>
          </cell>
          <cell r="CV4117">
            <v>0</v>
          </cell>
          <cell r="CY4117">
            <v>0</v>
          </cell>
          <cell r="CZ4117">
            <v>0</v>
          </cell>
          <cell r="DB4117">
            <v>0</v>
          </cell>
          <cell r="DE4117">
            <v>-6676695.2999999998</v>
          </cell>
          <cell r="DF4117">
            <v>6676695.2999999998</v>
          </cell>
          <cell r="DH4117">
            <v>-6676695.2999999998</v>
          </cell>
          <cell r="DK4117">
            <v>-6676695.2999999998</v>
          </cell>
          <cell r="DL4117">
            <v>6676695.2999999998</v>
          </cell>
          <cell r="DN4117">
            <v>-6676695.2999999998</v>
          </cell>
          <cell r="DQ4117">
            <v>-6676695.2999999998</v>
          </cell>
          <cell r="DR4117">
            <v>6676695.2999999998</v>
          </cell>
          <cell r="DT4117">
            <v>-6676695.2999999998</v>
          </cell>
          <cell r="DW4117">
            <v>-7694995</v>
          </cell>
          <cell r="DX4117">
            <v>7694995</v>
          </cell>
          <cell r="DZ4117">
            <v>-7694995</v>
          </cell>
          <cell r="EC4117">
            <v>-7694995</v>
          </cell>
          <cell r="ED4117">
            <v>7694995</v>
          </cell>
          <cell r="EF4117">
            <v>-7694995</v>
          </cell>
          <cell r="EI4117">
            <v>-7694995</v>
          </cell>
          <cell r="EJ4117">
            <v>7694995</v>
          </cell>
          <cell r="EL4117">
            <v>-7694995</v>
          </cell>
          <cell r="EO4117">
            <v>-22470637.75</v>
          </cell>
          <cell r="EP4117">
            <v>22470637.75</v>
          </cell>
          <cell r="ER4117">
            <v>-22470637.75</v>
          </cell>
          <cell r="EU4117">
            <v>-22470637.75</v>
          </cell>
          <cell r="EV4117">
            <v>22470637.75</v>
          </cell>
          <cell r="EX4117">
            <v>-22470637.75</v>
          </cell>
          <cell r="FA4117">
            <v>-22470637.75</v>
          </cell>
          <cell r="FB4117">
            <v>22470637.75</v>
          </cell>
          <cell r="FD4117">
            <v>-22470637.75</v>
          </cell>
          <cell r="FG4117">
            <v>-1125600</v>
          </cell>
          <cell r="FH4117">
            <v>1125600</v>
          </cell>
          <cell r="FJ4117">
            <v>-1125600</v>
          </cell>
          <cell r="FM4117">
            <v>-1125600</v>
          </cell>
          <cell r="FN4117">
            <v>1125600</v>
          </cell>
          <cell r="FP4117">
            <v>-1125600</v>
          </cell>
          <cell r="FS4117">
            <v>-1125600</v>
          </cell>
          <cell r="FT4117">
            <v>1125600</v>
          </cell>
          <cell r="FV4117">
            <v>-1125600</v>
          </cell>
          <cell r="FY4117">
            <v>-51591.6</v>
          </cell>
          <cell r="FZ4117">
            <v>51591.6</v>
          </cell>
          <cell r="GB4117">
            <v>-51591.6</v>
          </cell>
          <cell r="GE4117">
            <v>-51591.6</v>
          </cell>
          <cell r="GF4117">
            <v>51591.6</v>
          </cell>
          <cell r="GH4117">
            <v>-51591.6</v>
          </cell>
          <cell r="GK4117">
            <v>-51591.6</v>
          </cell>
          <cell r="GL4117">
            <v>51591.6</v>
          </cell>
          <cell r="GN4117">
            <v>-51591.6</v>
          </cell>
          <cell r="GQ4117">
            <v>-15000</v>
          </cell>
          <cell r="GR4117">
            <v>15000</v>
          </cell>
          <cell r="GT4117">
            <v>-15000</v>
          </cell>
          <cell r="GW4117">
            <v>-15000</v>
          </cell>
          <cell r="GX4117">
            <v>15000</v>
          </cell>
          <cell r="GZ4117">
            <v>-15000</v>
          </cell>
          <cell r="HC4117">
            <v>-15000</v>
          </cell>
          <cell r="HD4117">
            <v>15000</v>
          </cell>
          <cell r="HF4117">
            <v>-15000</v>
          </cell>
          <cell r="HI4117">
            <v>0</v>
          </cell>
          <cell r="HJ4117">
            <v>0</v>
          </cell>
          <cell r="HL4117">
            <v>0</v>
          </cell>
          <cell r="HO4117">
            <v>0</v>
          </cell>
          <cell r="HP4117">
            <v>0</v>
          </cell>
          <cell r="HR4117">
            <v>0</v>
          </cell>
          <cell r="HU4117">
            <v>0</v>
          </cell>
          <cell r="HV4117">
            <v>0</v>
          </cell>
          <cell r="HX4117">
            <v>0</v>
          </cell>
          <cell r="IA4117">
            <v>0</v>
          </cell>
          <cell r="IB4117">
            <v>0</v>
          </cell>
          <cell r="ID4117">
            <v>0</v>
          </cell>
          <cell r="IG4117">
            <v>0</v>
          </cell>
          <cell r="IH4117">
            <v>0</v>
          </cell>
          <cell r="IJ4117">
            <v>0</v>
          </cell>
          <cell r="IM4117">
            <v>0</v>
          </cell>
          <cell r="IN4117">
            <v>0</v>
          </cell>
          <cell r="IP4117">
            <v>0</v>
          </cell>
          <cell r="IS4117">
            <v>0</v>
          </cell>
          <cell r="IT4117">
            <v>0</v>
          </cell>
          <cell r="IV4117">
            <v>0</v>
          </cell>
          <cell r="IY4117">
            <v>0</v>
          </cell>
          <cell r="IZ4117">
            <v>0</v>
          </cell>
          <cell r="JB4117">
            <v>0</v>
          </cell>
          <cell r="JE4117">
            <v>0</v>
          </cell>
          <cell r="JF4117">
            <v>0</v>
          </cell>
          <cell r="JH4117">
            <v>0</v>
          </cell>
          <cell r="JK4117">
            <v>0</v>
          </cell>
          <cell r="JL4117">
            <v>0</v>
          </cell>
          <cell r="JN4117">
            <v>0</v>
          </cell>
          <cell r="JQ4117">
            <v>0</v>
          </cell>
          <cell r="JR4117">
            <v>0</v>
          </cell>
          <cell r="JT4117">
            <v>0</v>
          </cell>
          <cell r="JW4117">
            <v>0</v>
          </cell>
          <cell r="JX4117">
            <v>0</v>
          </cell>
          <cell r="JZ4117">
            <v>0</v>
          </cell>
          <cell r="KC4117">
            <v>0</v>
          </cell>
          <cell r="KD4117">
            <v>0</v>
          </cell>
          <cell r="KF4117">
            <v>0</v>
          </cell>
          <cell r="KI4117">
            <v>0</v>
          </cell>
          <cell r="KJ4117">
            <v>0</v>
          </cell>
          <cell r="KL4117">
            <v>0</v>
          </cell>
          <cell r="KO4117">
            <v>0</v>
          </cell>
          <cell r="KP4117">
            <v>0</v>
          </cell>
          <cell r="KR4117">
            <v>0</v>
          </cell>
          <cell r="KU4117" t="e">
            <v>#DIV/0!</v>
          </cell>
          <cell r="KV4117" t="e">
            <v>#DIV/0!</v>
          </cell>
          <cell r="KX4117" t="e">
            <v>#DIV/0!</v>
          </cell>
          <cell r="LA4117" t="e">
            <v>#DIV/0!</v>
          </cell>
          <cell r="LB4117" t="e">
            <v>#DIV/0!</v>
          </cell>
          <cell r="LD4117" t="e">
            <v>#DIV/0!</v>
          </cell>
          <cell r="LG4117" t="e">
            <v>#DIV/0!</v>
          </cell>
          <cell r="LH4117" t="e">
            <v>#DIV/0!</v>
          </cell>
          <cell r="LJ4117" t="e">
            <v>#DIV/0!</v>
          </cell>
          <cell r="LM4117">
            <v>0</v>
          </cell>
          <cell r="LN4117">
            <v>0</v>
          </cell>
          <cell r="LP4117">
            <v>0</v>
          </cell>
          <cell r="LS4117">
            <v>0</v>
          </cell>
          <cell r="LT4117">
            <v>0</v>
          </cell>
          <cell r="LV4117">
            <v>0</v>
          </cell>
          <cell r="LY4117">
            <v>0</v>
          </cell>
          <cell r="LZ4117">
            <v>0</v>
          </cell>
          <cell r="MB4117">
            <v>0</v>
          </cell>
          <cell r="ME4117">
            <v>-222112</v>
          </cell>
          <cell r="MF4117">
            <v>222112</v>
          </cell>
          <cell r="MH4117">
            <v>-222112</v>
          </cell>
          <cell r="MK4117">
            <v>-222112</v>
          </cell>
          <cell r="ML4117">
            <v>222112</v>
          </cell>
          <cell r="MN4117">
            <v>-222112</v>
          </cell>
          <cell r="MQ4117">
            <v>-222112</v>
          </cell>
          <cell r="MR4117">
            <v>222112</v>
          </cell>
          <cell r="MT4117">
            <v>-222112</v>
          </cell>
          <cell r="MW4117" t="e">
            <v>#DIV/0!</v>
          </cell>
          <cell r="MX4117" t="e">
            <v>#DIV/0!</v>
          </cell>
          <cell r="MZ4117" t="e">
            <v>#DIV/0!</v>
          </cell>
          <cell r="NC4117" t="e">
            <v>#DIV/0!</v>
          </cell>
          <cell r="ND4117" t="e">
            <v>#DIV/0!</v>
          </cell>
          <cell r="NF4117" t="e">
            <v>#DIV/0!</v>
          </cell>
          <cell r="NI4117" t="e">
            <v>#DIV/0!</v>
          </cell>
          <cell r="NJ4117" t="e">
            <v>#DIV/0!</v>
          </cell>
          <cell r="NL4117" t="e">
            <v>#DIV/0!</v>
          </cell>
          <cell r="NO4117">
            <v>0</v>
          </cell>
          <cell r="NP4117">
            <v>0</v>
          </cell>
          <cell r="NR4117">
            <v>0</v>
          </cell>
          <cell r="NU4117">
            <v>0</v>
          </cell>
          <cell r="NV4117">
            <v>0</v>
          </cell>
          <cell r="NX4117">
            <v>0</v>
          </cell>
          <cell r="OA4117">
            <v>0</v>
          </cell>
          <cell r="OB4117">
            <v>0</v>
          </cell>
          <cell r="OD4117">
            <v>0</v>
          </cell>
          <cell r="OG4117">
            <v>0</v>
          </cell>
          <cell r="OH4117">
            <v>0</v>
          </cell>
          <cell r="OJ4117">
            <v>0</v>
          </cell>
          <cell r="OM4117">
            <v>0</v>
          </cell>
          <cell r="ON4117">
            <v>0</v>
          </cell>
          <cell r="OP4117">
            <v>0</v>
          </cell>
          <cell r="OS4117">
            <v>0</v>
          </cell>
          <cell r="OT4117">
            <v>0</v>
          </cell>
          <cell r="OV4117">
            <v>0</v>
          </cell>
          <cell r="OY4117">
            <v>-2755170</v>
          </cell>
          <cell r="OZ4117">
            <v>2755170</v>
          </cell>
          <cell r="PB4117">
            <v>-2755170</v>
          </cell>
          <cell r="PE4117">
            <v>-2755170</v>
          </cell>
          <cell r="PF4117">
            <v>2755170</v>
          </cell>
          <cell r="PH4117">
            <v>-2755170</v>
          </cell>
          <cell r="PK4117">
            <v>-2755170</v>
          </cell>
          <cell r="PL4117">
            <v>2755170</v>
          </cell>
          <cell r="PN4117">
            <v>-2755170</v>
          </cell>
          <cell r="PQ4117">
            <v>-842800</v>
          </cell>
          <cell r="PR4117">
            <v>842800</v>
          </cell>
          <cell r="PT4117">
            <v>-842800</v>
          </cell>
          <cell r="PW4117">
            <v>-842800</v>
          </cell>
          <cell r="PX4117">
            <v>842800</v>
          </cell>
          <cell r="PZ4117">
            <v>-842800</v>
          </cell>
          <cell r="QC4117">
            <v>-842800</v>
          </cell>
          <cell r="QD4117">
            <v>842800</v>
          </cell>
          <cell r="QF4117">
            <v>-842800</v>
          </cell>
          <cell r="QI4117">
            <v>-2003760</v>
          </cell>
          <cell r="QJ4117">
            <v>2003760</v>
          </cell>
          <cell r="QL4117">
            <v>-2003760</v>
          </cell>
          <cell r="QO4117">
            <v>-2003760</v>
          </cell>
          <cell r="QP4117">
            <v>2003760</v>
          </cell>
          <cell r="QR4117">
            <v>-2003760</v>
          </cell>
          <cell r="QU4117">
            <v>-2003760</v>
          </cell>
          <cell r="QV4117">
            <v>2003760</v>
          </cell>
          <cell r="QX4117">
            <v>-2003760</v>
          </cell>
          <cell r="RA4117">
            <v>0</v>
          </cell>
          <cell r="RB4117">
            <v>0</v>
          </cell>
          <cell r="RD4117">
            <v>0</v>
          </cell>
          <cell r="RG4117">
            <v>0</v>
          </cell>
          <cell r="RH4117">
            <v>0</v>
          </cell>
          <cell r="RJ4117">
            <v>0</v>
          </cell>
          <cell r="RM4117">
            <v>0</v>
          </cell>
          <cell r="RN4117">
            <v>0</v>
          </cell>
          <cell r="RP4117">
            <v>0</v>
          </cell>
          <cell r="RS4117">
            <v>0</v>
          </cell>
          <cell r="RT4117">
            <v>0</v>
          </cell>
          <cell r="RV4117">
            <v>0</v>
          </cell>
          <cell r="RY4117">
            <v>0</v>
          </cell>
          <cell r="RZ4117">
            <v>0</v>
          </cell>
          <cell r="SB4117">
            <v>0</v>
          </cell>
          <cell r="SE4117">
            <v>0</v>
          </cell>
          <cell r="SF4117">
            <v>0</v>
          </cell>
          <cell r="SH4117">
            <v>0</v>
          </cell>
          <cell r="SK4117">
            <v>-1695180.96</v>
          </cell>
          <cell r="SL4117">
            <v>1695180.96</v>
          </cell>
          <cell r="SN4117">
            <v>-1695180.96</v>
          </cell>
          <cell r="SQ4117">
            <v>-1695180.96</v>
          </cell>
          <cell r="SR4117">
            <v>1695180.96</v>
          </cell>
          <cell r="ST4117">
            <v>-1695180.96</v>
          </cell>
          <cell r="SW4117">
            <v>-1695180.96</v>
          </cell>
          <cell r="SX4117">
            <v>1695180.96</v>
          </cell>
          <cell r="SZ4117">
            <v>-1695180.96</v>
          </cell>
          <cell r="TC4117">
            <v>-30218325.298275858</v>
          </cell>
          <cell r="TD4117">
            <v>30218325.298275858</v>
          </cell>
          <cell r="TF4117">
            <v>-30218325.298275858</v>
          </cell>
          <cell r="TI4117">
            <v>-30218325.298275858</v>
          </cell>
          <cell r="TJ4117">
            <v>30218325.298275858</v>
          </cell>
          <cell r="TL4117">
            <v>-30218325.298275858</v>
          </cell>
          <cell r="TO4117">
            <v>-30218325.298275858</v>
          </cell>
          <cell r="TP4117">
            <v>30218325.298275858</v>
          </cell>
          <cell r="TR4117">
            <v>-30218325.298275858</v>
          </cell>
          <cell r="TU4117">
            <v>-30218325.298275858</v>
          </cell>
          <cell r="TV4117">
            <v>30218325.298275858</v>
          </cell>
          <cell r="TX4117">
            <v>-30218325.298275858</v>
          </cell>
          <cell r="UA4117">
            <v>-30218325.298275858</v>
          </cell>
          <cell r="UB4117">
            <v>30218325.298275858</v>
          </cell>
          <cell r="UD4117">
            <v>-30218325.298275858</v>
          </cell>
          <cell r="UG4117">
            <v>-30218325.298275858</v>
          </cell>
          <cell r="UH4117">
            <v>30218325.298275858</v>
          </cell>
          <cell r="UJ4117">
            <v>-30218325.298275858</v>
          </cell>
          <cell r="UM4117">
            <v>-1043103.4482758621</v>
          </cell>
          <cell r="UN4117">
            <v>1043103.4482758621</v>
          </cell>
          <cell r="UP4117">
            <v>-1043103.4482758621</v>
          </cell>
          <cell r="US4117">
            <v>-1043103.4482758621</v>
          </cell>
          <cell r="UT4117">
            <v>1043103.4482758621</v>
          </cell>
          <cell r="UV4117">
            <v>-1043103.4482758621</v>
          </cell>
          <cell r="UY4117">
            <v>-1043103.4482758621</v>
          </cell>
          <cell r="UZ4117">
            <v>1043103.4482758621</v>
          </cell>
          <cell r="VB4117">
            <v>-1043103.4482758621</v>
          </cell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 refreshError="1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</row>
        <row r="5">
          <cell r="A5" t="str">
            <v>Lokalita</v>
          </cell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U5" t="str">
            <v>Poměrná doba slunečního svitu τr</v>
          </cell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</row>
        <row r="324">
          <cell r="A324" t="str">
            <v>EPS 20 mm ( λ = 0,039 )</v>
          </cell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</row>
        <row r="386">
          <cell r="A386" t="str">
            <v>Fen. pěna 20 mm ( λ = 0,021 )</v>
          </cell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</row>
        <row r="396">
          <cell r="A396" t="str">
            <v>Dřevovlákno 20 mm ( λ = 0,039 )</v>
          </cell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H430" t="str">
            <v>účinnost</v>
          </cell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BE434" t="str">
            <v>PRIMA LED 1.2ft PC 1600/840</v>
          </cell>
          <cell r="BF434">
            <v>1194</v>
          </cell>
          <cell r="BH434" t="str">
            <v>12W</v>
          </cell>
          <cell r="BI434">
            <v>1510</v>
          </cell>
          <cell r="BN434">
            <v>50000</v>
          </cell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BE435" t="str">
            <v>PRIMA LED 1.2ft PC 1600/840</v>
          </cell>
          <cell r="BF435">
            <v>1194</v>
          </cell>
          <cell r="BH435" t="str">
            <v>12W</v>
          </cell>
          <cell r="BI435">
            <v>1510</v>
          </cell>
          <cell r="BN435">
            <v>50000</v>
          </cell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H436" t="str">
            <v>18W</v>
          </cell>
          <cell r="BI436">
            <v>2320</v>
          </cell>
          <cell r="BN436">
            <v>50000</v>
          </cell>
          <cell r="BO436" t="str">
            <v xml:space="preserve">VML 323 PT, 4K CRI80+ </v>
          </cell>
          <cell r="BP436">
            <v>1500</v>
          </cell>
          <cell r="BR436" t="str">
            <v>22W</v>
          </cell>
          <cell r="BS436">
            <v>2880</v>
          </cell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H437" t="str">
            <v>18W</v>
          </cell>
          <cell r="BI437">
            <v>2320</v>
          </cell>
          <cell r="BN437">
            <v>50001</v>
          </cell>
          <cell r="BO437" t="str">
            <v xml:space="preserve">VML 323 PT, 4K CRI80+ </v>
          </cell>
          <cell r="BP437">
            <v>1500</v>
          </cell>
          <cell r="BR437" t="str">
            <v>22W</v>
          </cell>
          <cell r="BS437">
            <v>2880</v>
          </cell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H438" t="str">
            <v>18W</v>
          </cell>
          <cell r="BI438">
            <v>2320</v>
          </cell>
          <cell r="BN438">
            <v>50000</v>
          </cell>
          <cell r="BO438" t="str">
            <v xml:space="preserve">VML 329 PT, 4K CRI80+ </v>
          </cell>
          <cell r="BP438">
            <v>1500</v>
          </cell>
          <cell r="BR438" t="str">
            <v>28W</v>
          </cell>
          <cell r="BS438">
            <v>3450</v>
          </cell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H439" t="str">
            <v>18W</v>
          </cell>
          <cell r="BI439">
            <v>2320</v>
          </cell>
          <cell r="BN439">
            <v>50000</v>
          </cell>
          <cell r="BO439" t="str">
            <v xml:space="preserve">VML 323 PT, 4K CRI80+ </v>
          </cell>
          <cell r="BP439">
            <v>1500</v>
          </cell>
          <cell r="BR439" t="str">
            <v>22W</v>
          </cell>
          <cell r="BS439">
            <v>2880</v>
          </cell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H440" t="str">
            <v>30W</v>
          </cell>
          <cell r="BI440">
            <v>3920</v>
          </cell>
          <cell r="BN440">
            <v>50000</v>
          </cell>
          <cell r="BO440" t="str">
            <v xml:space="preserve">VML 329 PT, 4K CRI80+ </v>
          </cell>
          <cell r="BP440">
            <v>1500</v>
          </cell>
          <cell r="BR440" t="str">
            <v>28W</v>
          </cell>
          <cell r="BS440">
            <v>3450</v>
          </cell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H441" t="str">
            <v>30W</v>
          </cell>
          <cell r="BI441">
            <v>3920</v>
          </cell>
          <cell r="BN441">
            <v>50000</v>
          </cell>
          <cell r="BO441" t="str">
            <v xml:space="preserve">VML 438 PT, 4K CRI80+ </v>
          </cell>
          <cell r="BP441">
            <v>1950</v>
          </cell>
          <cell r="BR441" t="str">
            <v>37W</v>
          </cell>
          <cell r="BS441">
            <v>4190</v>
          </cell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H442" t="str">
            <v>30W</v>
          </cell>
          <cell r="BI442">
            <v>3920</v>
          </cell>
          <cell r="BN442">
            <v>50000</v>
          </cell>
          <cell r="BO442" t="str">
            <v xml:space="preserve">VML 329 PT, 4K CRI80+ </v>
          </cell>
          <cell r="BP442">
            <v>1500</v>
          </cell>
          <cell r="BR442" t="str">
            <v>28W</v>
          </cell>
          <cell r="BS442">
            <v>3450</v>
          </cell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H443" t="str">
            <v>30W</v>
          </cell>
          <cell r="BI443">
            <v>3920</v>
          </cell>
          <cell r="BN443">
            <v>50000</v>
          </cell>
          <cell r="BO443" t="str">
            <v xml:space="preserve">VML 329 PT, 4K CRI80+ </v>
          </cell>
          <cell r="BP443">
            <v>1500</v>
          </cell>
          <cell r="BR443" t="str">
            <v>28W</v>
          </cell>
          <cell r="BS443">
            <v>3450</v>
          </cell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H444" t="str">
            <v>32W</v>
          </cell>
          <cell r="BI444">
            <v>4840</v>
          </cell>
          <cell r="BN444">
            <v>50000</v>
          </cell>
          <cell r="BO444" t="str">
            <v xml:space="preserve">VML 445 PT, 4K CRI80+ </v>
          </cell>
          <cell r="BP444">
            <v>2000</v>
          </cell>
          <cell r="BR444" t="str">
            <v>44W</v>
          </cell>
          <cell r="BS444">
            <v>4800</v>
          </cell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H445" t="str">
            <v>39W</v>
          </cell>
          <cell r="BI445">
            <v>5950</v>
          </cell>
          <cell r="BN445">
            <v>50000</v>
          </cell>
          <cell r="BO445" t="str">
            <v xml:space="preserve">VML 454 PT, 4K CRI80+ </v>
          </cell>
          <cell r="BP445">
            <v>2000</v>
          </cell>
          <cell r="BR445" t="str">
            <v>53W</v>
          </cell>
          <cell r="BS445">
            <v>5780</v>
          </cell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H446" t="str">
            <v>39W</v>
          </cell>
          <cell r="BI446">
            <v>5950</v>
          </cell>
          <cell r="BN446">
            <v>50000</v>
          </cell>
          <cell r="BO446" t="str">
            <v xml:space="preserve">VML 454 PT, 4K CRI80+ </v>
          </cell>
          <cell r="BP446">
            <v>2000</v>
          </cell>
          <cell r="BR446" t="str">
            <v>53W</v>
          </cell>
          <cell r="BS446">
            <v>5780</v>
          </cell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BE447" t="str">
            <v>PRIMA LED 1.2ft PC 1300/840</v>
          </cell>
          <cell r="BF447">
            <v>1180</v>
          </cell>
          <cell r="BH447" t="str">
            <v>10W</v>
          </cell>
          <cell r="BI447">
            <v>1260</v>
          </cell>
          <cell r="BN447">
            <v>50000</v>
          </cell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BE448" t="str">
            <v>PRIMA LED 1.2ft PC 1600/840</v>
          </cell>
          <cell r="BF448">
            <v>1194</v>
          </cell>
          <cell r="BH448" t="str">
            <v>12W</v>
          </cell>
          <cell r="BI448">
            <v>1510</v>
          </cell>
          <cell r="BN448">
            <v>50000</v>
          </cell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BE449" t="str">
            <v>PRIMA LED 1.2ft PC 1600/840</v>
          </cell>
          <cell r="BF449">
            <v>1194</v>
          </cell>
          <cell r="BH449" t="str">
            <v>12W</v>
          </cell>
          <cell r="BI449">
            <v>1510</v>
          </cell>
          <cell r="BN449">
            <v>50000</v>
          </cell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BE450" t="str">
            <v>PRIMA LED 1.2ft PC 1300/840</v>
          </cell>
          <cell r="BF450">
            <v>1180</v>
          </cell>
          <cell r="BH450" t="str">
            <v>10W</v>
          </cell>
          <cell r="BI450">
            <v>1260</v>
          </cell>
          <cell r="BN450">
            <v>50000</v>
          </cell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BE451" t="str">
            <v>PRIMA LED 1.2ft PC 1600/840</v>
          </cell>
          <cell r="BF451">
            <v>1194</v>
          </cell>
          <cell r="BH451" t="str">
            <v>12W</v>
          </cell>
          <cell r="BI451">
            <v>1510</v>
          </cell>
          <cell r="BN451">
            <v>50000</v>
          </cell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BE452" t="str">
            <v>PRIMA LED 1.2ft PC 1600/840</v>
          </cell>
          <cell r="BF452">
            <v>1194</v>
          </cell>
          <cell r="BH452" t="str">
            <v>12W</v>
          </cell>
          <cell r="BI452">
            <v>1510</v>
          </cell>
          <cell r="BN452">
            <v>50000</v>
          </cell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H453" t="str">
            <v>32W</v>
          </cell>
          <cell r="BI453">
            <v>4840</v>
          </cell>
          <cell r="BN453">
            <v>50000</v>
          </cell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H454" t="str">
            <v>32W</v>
          </cell>
          <cell r="BI454">
            <v>4840</v>
          </cell>
          <cell r="BN454">
            <v>50000</v>
          </cell>
          <cell r="BO454" t="str">
            <v xml:space="preserve">VML 351 PT , 4K CRI80+ </v>
          </cell>
          <cell r="BP454">
            <v>2180</v>
          </cell>
          <cell r="BR454" t="str">
            <v>50W</v>
          </cell>
          <cell r="BS454">
            <v>5740</v>
          </cell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H455" t="str">
            <v>32W</v>
          </cell>
          <cell r="BI455">
            <v>4840</v>
          </cell>
          <cell r="BN455">
            <v>50000</v>
          </cell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H456" t="str">
            <v>32W</v>
          </cell>
          <cell r="BI456">
            <v>4840</v>
          </cell>
          <cell r="BN456">
            <v>50000</v>
          </cell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H457" t="str">
            <v>32W</v>
          </cell>
          <cell r="BI457">
            <v>4840</v>
          </cell>
          <cell r="BN457">
            <v>50000</v>
          </cell>
          <cell r="BO457" t="str">
            <v xml:space="preserve">VML 351 PT , 4K CRI80+ </v>
          </cell>
          <cell r="BP457">
            <v>2180</v>
          </cell>
          <cell r="BR457" t="str">
            <v>50W</v>
          </cell>
          <cell r="BS457">
            <v>5740</v>
          </cell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H458" t="str">
            <v>32W</v>
          </cell>
          <cell r="BI458">
            <v>4840</v>
          </cell>
          <cell r="BN458">
            <v>50000</v>
          </cell>
          <cell r="BO458" t="str">
            <v xml:space="preserve">VML 351 PT , 4K CRI80+ </v>
          </cell>
          <cell r="BP458">
            <v>2180</v>
          </cell>
          <cell r="BR458" t="str">
            <v>50W</v>
          </cell>
          <cell r="BS458">
            <v>5740</v>
          </cell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H459" t="str">
            <v>49W</v>
          </cell>
          <cell r="BI459">
            <v>7440</v>
          </cell>
          <cell r="BN459">
            <v>50000</v>
          </cell>
          <cell r="BO459" t="str">
            <v xml:space="preserve">VML 454 PT, 4K CRI80+ </v>
          </cell>
          <cell r="BP459">
            <v>2000</v>
          </cell>
          <cell r="BR459" t="str">
            <v>53W</v>
          </cell>
          <cell r="BS459">
            <v>5780</v>
          </cell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H460" t="str">
            <v>49W</v>
          </cell>
          <cell r="BI460">
            <v>7440</v>
          </cell>
          <cell r="BN460">
            <v>50000</v>
          </cell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H461" t="str">
            <v>67W</v>
          </cell>
          <cell r="BI461">
            <v>10160</v>
          </cell>
          <cell r="BN461">
            <v>50000</v>
          </cell>
          <cell r="BO461" t="str">
            <v xml:space="preserve">VML 476 PT, 4K CRI80+ </v>
          </cell>
          <cell r="BP461">
            <v>2640</v>
          </cell>
          <cell r="BR461">
            <v>74</v>
          </cell>
          <cell r="BS461">
            <v>8380</v>
          </cell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H462" t="str">
            <v>32W</v>
          </cell>
          <cell r="BI462">
            <v>4840</v>
          </cell>
          <cell r="BN462">
            <v>50000</v>
          </cell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H463" t="str">
            <v>67W</v>
          </cell>
          <cell r="BI463">
            <v>10160</v>
          </cell>
          <cell r="BN463">
            <v>50000</v>
          </cell>
          <cell r="BO463" t="str">
            <v xml:space="preserve">VML 351 PT , 4K CRI80+ </v>
          </cell>
          <cell r="BP463">
            <v>2180</v>
          </cell>
          <cell r="BR463" t="str">
            <v>50W</v>
          </cell>
          <cell r="BS463">
            <v>5740</v>
          </cell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N464">
            <v>50000</v>
          </cell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N465">
            <v>50000</v>
          </cell>
          <cell r="BO465" t="str">
            <v xml:space="preserve">VML 143 PT3, 4K CRI80+ </v>
          </cell>
          <cell r="BP465">
            <v>1950</v>
          </cell>
          <cell r="BR465" t="str">
            <v>41W</v>
          </cell>
          <cell r="BS465">
            <v>5320</v>
          </cell>
          <cell r="BX465">
            <v>50000</v>
          </cell>
          <cell r="DL465" t="str">
            <v>Měrná roční dodaná elektřina na osvětlení pro referenční i hodnocenou budovu [kWh/m2.rok]:</v>
          </cell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H466" t="str">
            <v>67W</v>
          </cell>
          <cell r="BI466">
            <v>10160</v>
          </cell>
          <cell r="BN466">
            <v>50000</v>
          </cell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AE472" t="str">
            <v>LED zdroj + driver</v>
          </cell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M473">
            <v>0</v>
          </cell>
          <cell r="AS473">
            <v>0</v>
          </cell>
          <cell r="AW473">
            <v>0</v>
          </cell>
          <cell r="BC473">
            <v>0</v>
          </cell>
          <cell r="BE473" t="str">
            <v>LINEA ROUND 1200/840</v>
          </cell>
          <cell r="BF473">
            <v>1284</v>
          </cell>
          <cell r="BH473" t="str">
            <v>10W</v>
          </cell>
          <cell r="BI473">
            <v>1200</v>
          </cell>
          <cell r="BN473">
            <v>50000</v>
          </cell>
          <cell r="BQ473">
            <v>0</v>
          </cell>
          <cell r="BW473">
            <v>0</v>
          </cell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M474">
            <v>0</v>
          </cell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W474">
            <v>0</v>
          </cell>
          <cell r="BC474">
            <v>0</v>
          </cell>
          <cell r="BE474" t="str">
            <v>LINEA ROUND 1200/840</v>
          </cell>
          <cell r="BF474">
            <v>1284</v>
          </cell>
          <cell r="BH474" t="str">
            <v>10W</v>
          </cell>
          <cell r="BI474">
            <v>1200</v>
          </cell>
          <cell r="BN474">
            <v>50000</v>
          </cell>
          <cell r="BQ474">
            <v>0</v>
          </cell>
          <cell r="BW474">
            <v>0</v>
          </cell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M475">
            <v>0</v>
          </cell>
          <cell r="AS475">
            <v>0</v>
          </cell>
          <cell r="AW475">
            <v>0</v>
          </cell>
          <cell r="BC475">
            <v>0</v>
          </cell>
          <cell r="BE475" t="str">
            <v>LINEA ROUND 1200/840</v>
          </cell>
          <cell r="BF475">
            <v>1284</v>
          </cell>
          <cell r="BH475" t="str">
            <v>10W</v>
          </cell>
          <cell r="BI475">
            <v>1200</v>
          </cell>
          <cell r="BN475">
            <v>50000</v>
          </cell>
          <cell r="BQ475">
            <v>0</v>
          </cell>
          <cell r="BW475">
            <v>0</v>
          </cell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M476">
            <v>0</v>
          </cell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W476">
            <v>0</v>
          </cell>
          <cell r="BC476">
            <v>0</v>
          </cell>
          <cell r="BE476" t="str">
            <v>LINEA ROUND 1200/840</v>
          </cell>
          <cell r="BF476">
            <v>1284</v>
          </cell>
          <cell r="BH476" t="str">
            <v>10W</v>
          </cell>
          <cell r="BI476">
            <v>1200</v>
          </cell>
          <cell r="BN476">
            <v>50000</v>
          </cell>
          <cell r="BQ476">
            <v>0</v>
          </cell>
          <cell r="BW476">
            <v>0</v>
          </cell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M477">
            <v>0</v>
          </cell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W477">
            <v>0</v>
          </cell>
          <cell r="BC477">
            <v>0</v>
          </cell>
          <cell r="BE477" t="str">
            <v>LINEA ROUND 1200/840</v>
          </cell>
          <cell r="BF477">
            <v>1284</v>
          </cell>
          <cell r="BH477" t="str">
            <v>10W</v>
          </cell>
          <cell r="BI477">
            <v>1200</v>
          </cell>
          <cell r="BN477">
            <v>50000</v>
          </cell>
          <cell r="BQ477">
            <v>0</v>
          </cell>
          <cell r="BW477">
            <v>0</v>
          </cell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M478">
            <v>0</v>
          </cell>
          <cell r="AS478">
            <v>0</v>
          </cell>
          <cell r="AW478">
            <v>0</v>
          </cell>
          <cell r="BC478">
            <v>0</v>
          </cell>
          <cell r="BE478" t="str">
            <v>LINEA ROUND 1200/840</v>
          </cell>
          <cell r="BF478">
            <v>1284</v>
          </cell>
          <cell r="BH478" t="str">
            <v>10W</v>
          </cell>
          <cell r="BI478">
            <v>1200</v>
          </cell>
          <cell r="BN478">
            <v>50000</v>
          </cell>
          <cell r="BQ478">
            <v>0</v>
          </cell>
          <cell r="BW478">
            <v>0</v>
          </cell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M479">
            <v>0</v>
          </cell>
          <cell r="AS479">
            <v>0</v>
          </cell>
          <cell r="AW479">
            <v>0</v>
          </cell>
          <cell r="BC479">
            <v>0</v>
          </cell>
          <cell r="BE479" t="str">
            <v>LINEA ROUND 1200/840</v>
          </cell>
          <cell r="BF479">
            <v>1284</v>
          </cell>
          <cell r="BH479" t="str">
            <v>10W</v>
          </cell>
          <cell r="BI479">
            <v>1200</v>
          </cell>
          <cell r="BN479">
            <v>50000</v>
          </cell>
          <cell r="BQ479">
            <v>0</v>
          </cell>
          <cell r="BW479">
            <v>0</v>
          </cell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M480">
            <v>0</v>
          </cell>
          <cell r="AS480">
            <v>0</v>
          </cell>
          <cell r="AW480">
            <v>0</v>
          </cell>
          <cell r="BC480">
            <v>0</v>
          </cell>
          <cell r="BE480" t="str">
            <v>LINEA ROUND 1200/840</v>
          </cell>
          <cell r="BF480">
            <v>1284</v>
          </cell>
          <cell r="BH480" t="str">
            <v>10W</v>
          </cell>
          <cell r="BI480">
            <v>1200</v>
          </cell>
          <cell r="BN480">
            <v>50000</v>
          </cell>
          <cell r="BQ480">
            <v>0</v>
          </cell>
          <cell r="BW480">
            <v>0</v>
          </cell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M481">
            <v>0</v>
          </cell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W481">
            <v>0</v>
          </cell>
          <cell r="BC481">
            <v>0</v>
          </cell>
          <cell r="BE481" t="str">
            <v>LINEA ROUND 1200/840</v>
          </cell>
          <cell r="BF481">
            <v>1284</v>
          </cell>
          <cell r="BH481" t="str">
            <v>10W</v>
          </cell>
          <cell r="BI481">
            <v>1200</v>
          </cell>
          <cell r="BN481">
            <v>50000</v>
          </cell>
          <cell r="BQ481">
            <v>0</v>
          </cell>
          <cell r="BW481">
            <v>0</v>
          </cell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M482">
            <v>0</v>
          </cell>
          <cell r="AS482">
            <v>0</v>
          </cell>
          <cell r="AW482">
            <v>0</v>
          </cell>
          <cell r="BC482">
            <v>0</v>
          </cell>
          <cell r="BE482" t="str">
            <v>LINEA ROUND 1800/840</v>
          </cell>
          <cell r="BF482">
            <v>1310</v>
          </cell>
          <cell r="BH482" t="str">
            <v>13W</v>
          </cell>
          <cell r="BI482">
            <v>1500</v>
          </cell>
          <cell r="BN482">
            <v>50000</v>
          </cell>
          <cell r="BQ482">
            <v>0</v>
          </cell>
          <cell r="BW482">
            <v>0</v>
          </cell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M483">
            <v>0</v>
          </cell>
          <cell r="AS483">
            <v>0</v>
          </cell>
          <cell r="AW483">
            <v>0</v>
          </cell>
          <cell r="BC483">
            <v>0</v>
          </cell>
          <cell r="BE483" t="str">
            <v>LINEA ROUND 1800/840</v>
          </cell>
          <cell r="BF483">
            <v>1310</v>
          </cell>
          <cell r="BH483" t="str">
            <v>13W</v>
          </cell>
          <cell r="BI483">
            <v>1500</v>
          </cell>
          <cell r="BN483">
            <v>50000</v>
          </cell>
          <cell r="BQ483">
            <v>0</v>
          </cell>
          <cell r="BW483">
            <v>0</v>
          </cell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M484">
            <v>0</v>
          </cell>
          <cell r="AS484">
            <v>0</v>
          </cell>
          <cell r="AW484">
            <v>0</v>
          </cell>
          <cell r="BC484">
            <v>0</v>
          </cell>
          <cell r="BE484" t="str">
            <v>LINEA ROUND 1200/840</v>
          </cell>
          <cell r="BF484">
            <v>1284</v>
          </cell>
          <cell r="BH484" t="str">
            <v>10W</v>
          </cell>
          <cell r="BI484">
            <v>1200</v>
          </cell>
          <cell r="BN484">
            <v>50000</v>
          </cell>
          <cell r="BQ484">
            <v>0</v>
          </cell>
          <cell r="BW484">
            <v>0</v>
          </cell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M485">
            <v>0</v>
          </cell>
          <cell r="AS485">
            <v>0</v>
          </cell>
          <cell r="AW485">
            <v>0</v>
          </cell>
          <cell r="BC485">
            <v>0</v>
          </cell>
          <cell r="BE485" t="str">
            <v>LINEA ROUND 2400/840</v>
          </cell>
          <cell r="BF485">
            <v>1336</v>
          </cell>
          <cell r="BH485" t="str">
            <v>18W</v>
          </cell>
          <cell r="BI485">
            <v>2040</v>
          </cell>
          <cell r="BN485">
            <v>50000</v>
          </cell>
          <cell r="BQ485">
            <v>0</v>
          </cell>
          <cell r="BW485">
            <v>0</v>
          </cell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M486">
            <v>0</v>
          </cell>
          <cell r="AS486">
            <v>0</v>
          </cell>
          <cell r="AW486">
            <v>0</v>
          </cell>
          <cell r="BC486">
            <v>0</v>
          </cell>
          <cell r="BE486" t="str">
            <v>LINEA ROUND 2400/840</v>
          </cell>
          <cell r="BF486">
            <v>1336</v>
          </cell>
          <cell r="BH486" t="str">
            <v>18W</v>
          </cell>
          <cell r="BI486">
            <v>2040</v>
          </cell>
          <cell r="BN486">
            <v>50000</v>
          </cell>
          <cell r="BQ486">
            <v>0</v>
          </cell>
          <cell r="BW486">
            <v>0</v>
          </cell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M487">
            <v>0</v>
          </cell>
          <cell r="AS487">
            <v>0</v>
          </cell>
          <cell r="AW487">
            <v>0</v>
          </cell>
          <cell r="BC487">
            <v>0</v>
          </cell>
          <cell r="BE487" t="str">
            <v>LINEA ROUND 3600/840</v>
          </cell>
          <cell r="BF487">
            <v>1362</v>
          </cell>
          <cell r="BH487" t="str">
            <v>27W</v>
          </cell>
          <cell r="BI487">
            <v>2930</v>
          </cell>
          <cell r="BN487">
            <v>50000</v>
          </cell>
          <cell r="BQ487">
            <v>0</v>
          </cell>
          <cell r="BW487">
            <v>0</v>
          </cell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T493" t="str">
            <v>LED zdroj + driver</v>
          </cell>
          <cell r="AE493" t="str">
            <v>LED zdroj + driver</v>
          </cell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M494">
            <v>0</v>
          </cell>
          <cell r="AS494">
            <v>0</v>
          </cell>
          <cell r="AW494">
            <v>0</v>
          </cell>
          <cell r="BC494">
            <v>0</v>
          </cell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M495">
            <v>0</v>
          </cell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W495">
            <v>0</v>
          </cell>
          <cell r="BC495">
            <v>0</v>
          </cell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N495">
            <v>25000</v>
          </cell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M496">
            <v>0</v>
          </cell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W496">
            <v>0</v>
          </cell>
          <cell r="BC496">
            <v>0</v>
          </cell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N496">
            <v>25000</v>
          </cell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M497">
            <v>0</v>
          </cell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W497">
            <v>0</v>
          </cell>
          <cell r="BC497">
            <v>0</v>
          </cell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N497">
            <v>25000</v>
          </cell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M498">
            <v>0</v>
          </cell>
          <cell r="AS498">
            <v>0</v>
          </cell>
          <cell r="AW498">
            <v>0</v>
          </cell>
          <cell r="BC498">
            <v>0</v>
          </cell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M499">
            <v>0</v>
          </cell>
          <cell r="AS499">
            <v>0</v>
          </cell>
          <cell r="AW499">
            <v>0</v>
          </cell>
          <cell r="BC499">
            <v>0</v>
          </cell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M500">
            <v>0</v>
          </cell>
          <cell r="AS500">
            <v>0</v>
          </cell>
          <cell r="AW500">
            <v>0</v>
          </cell>
          <cell r="BC500">
            <v>0</v>
          </cell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M501">
            <v>0</v>
          </cell>
          <cell r="AS501">
            <v>0</v>
          </cell>
          <cell r="AW501">
            <v>0</v>
          </cell>
          <cell r="BC501">
            <v>0</v>
          </cell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E507">
            <v>0</v>
          </cell>
          <cell r="T507" t="str">
            <v>LED zdroj + driver</v>
          </cell>
          <cell r="AE507" t="str">
            <v>LED zdroj + driver</v>
          </cell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BE508" t="str">
            <v>FLOOD LED 20W/4000K BK 100DEG IP65 LEDV</v>
          </cell>
          <cell r="BF508">
            <v>510</v>
          </cell>
          <cell r="BH508" t="str">
            <v>20W</v>
          </cell>
          <cell r="BI508">
            <v>2200</v>
          </cell>
          <cell r="BN508">
            <v>50000</v>
          </cell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H509" t="str">
            <v>30W</v>
          </cell>
          <cell r="BI509">
            <v>3300</v>
          </cell>
          <cell r="BN509">
            <v>50000</v>
          </cell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H510" t="str">
            <v>50W</v>
          </cell>
          <cell r="BI510">
            <v>5500</v>
          </cell>
          <cell r="BN510">
            <v>50000</v>
          </cell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H511">
            <v>50</v>
          </cell>
          <cell r="BI511">
            <v>5500</v>
          </cell>
          <cell r="BN511">
            <v>50000</v>
          </cell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H512" t="str">
            <v>70W</v>
          </cell>
          <cell r="BI512">
            <v>7700</v>
          </cell>
          <cell r="BN512">
            <v>50000</v>
          </cell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H513" t="str">
            <v>90W</v>
          </cell>
          <cell r="BI513">
            <v>10000</v>
          </cell>
          <cell r="BN513">
            <v>50000</v>
          </cell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H514" t="str">
            <v>165W</v>
          </cell>
          <cell r="BI514">
            <v>22000</v>
          </cell>
          <cell r="BN514">
            <v>50000</v>
          </cell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H515" t="str">
            <v>250W</v>
          </cell>
          <cell r="BI515">
            <v>30000</v>
          </cell>
          <cell r="BN515">
            <v>50000</v>
          </cell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</row>
        <row r="521">
          <cell r="C521" t="str">
            <v>***Halogenové žárovky</v>
          </cell>
          <cell r="H521">
            <v>0.25</v>
          </cell>
          <cell r="T521" t="str">
            <v>LED zdroj + driver</v>
          </cell>
          <cell r="AE521" t="str">
            <v>LED zdroj + driver</v>
          </cell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M522">
            <v>0</v>
          </cell>
          <cell r="AS522">
            <v>0</v>
          </cell>
          <cell r="AW522">
            <v>0</v>
          </cell>
          <cell r="BC522">
            <v>0</v>
          </cell>
          <cell r="BG522">
            <v>0</v>
          </cell>
          <cell r="BM522">
            <v>0</v>
          </cell>
          <cell r="BW522">
            <v>0</v>
          </cell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M523">
            <v>0</v>
          </cell>
          <cell r="AS523">
            <v>0</v>
          </cell>
          <cell r="AW523">
            <v>0</v>
          </cell>
          <cell r="BC523">
            <v>0</v>
          </cell>
          <cell r="BG523">
            <v>0</v>
          </cell>
          <cell r="BM523">
            <v>0</v>
          </cell>
          <cell r="BW523">
            <v>0</v>
          </cell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M524">
            <v>0</v>
          </cell>
          <cell r="AS524">
            <v>0</v>
          </cell>
          <cell r="AW524">
            <v>0</v>
          </cell>
          <cell r="BC524">
            <v>0</v>
          </cell>
          <cell r="BG524">
            <v>0</v>
          </cell>
          <cell r="BM524">
            <v>0</v>
          </cell>
          <cell r="BW524">
            <v>0</v>
          </cell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M525">
            <v>0</v>
          </cell>
          <cell r="AS525">
            <v>0</v>
          </cell>
          <cell r="AW525">
            <v>0</v>
          </cell>
          <cell r="BC525">
            <v>0</v>
          </cell>
          <cell r="BG525">
            <v>0</v>
          </cell>
          <cell r="BM525">
            <v>0</v>
          </cell>
          <cell r="BO525" t="str">
            <v>SPOT LED ADJUST4.5W/3000K 230V</v>
          </cell>
          <cell r="BP525">
            <v>520</v>
          </cell>
          <cell r="BR525" t="str">
            <v>4,5W</v>
          </cell>
          <cell r="BS525">
            <v>360</v>
          </cell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M526">
            <v>0</v>
          </cell>
          <cell r="AS526">
            <v>0</v>
          </cell>
          <cell r="AW526">
            <v>0</v>
          </cell>
          <cell r="BC526">
            <v>0</v>
          </cell>
          <cell r="BG526">
            <v>0</v>
          </cell>
          <cell r="BM526">
            <v>0</v>
          </cell>
          <cell r="BO526" t="str">
            <v>SPOT LED ADJUST6.5W/3000K 230V IP20</v>
          </cell>
          <cell r="BP526">
            <v>570</v>
          </cell>
          <cell r="BR526" t="str">
            <v>6,5W</v>
          </cell>
          <cell r="BS526">
            <v>550</v>
          </cell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M527">
            <v>0</v>
          </cell>
          <cell r="AS527">
            <v>0</v>
          </cell>
          <cell r="AW527">
            <v>0</v>
          </cell>
          <cell r="BC527">
            <v>0</v>
          </cell>
          <cell r="BG527">
            <v>0</v>
          </cell>
          <cell r="BM527">
            <v>0</v>
          </cell>
          <cell r="BO527" t="str">
            <v>SPOT LED ADJUST 8W/3000K 230V IP20</v>
          </cell>
          <cell r="BP527">
            <v>630</v>
          </cell>
          <cell r="BR527" t="str">
            <v>8W</v>
          </cell>
          <cell r="BS527">
            <v>660</v>
          </cell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M528">
            <v>0</v>
          </cell>
          <cell r="AS528">
            <v>0</v>
          </cell>
          <cell r="AW528">
            <v>0</v>
          </cell>
          <cell r="BC528">
            <v>0</v>
          </cell>
          <cell r="BG528">
            <v>0</v>
          </cell>
          <cell r="BM528">
            <v>0</v>
          </cell>
          <cell r="BW528">
            <v>0</v>
          </cell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M529">
            <v>0</v>
          </cell>
          <cell r="AS529">
            <v>0</v>
          </cell>
          <cell r="AW529">
            <v>0</v>
          </cell>
          <cell r="BC529">
            <v>0</v>
          </cell>
          <cell r="BG529">
            <v>0</v>
          </cell>
          <cell r="BM529">
            <v>0</v>
          </cell>
          <cell r="BW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</row>
        <row r="535">
          <cell r="C535" t="str">
            <v>***LED</v>
          </cell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H580" t="str">
            <v>účinnost</v>
          </cell>
        </row>
        <row r="581">
          <cell r="C581" t="str">
            <v>Vnější osvětlení</v>
          </cell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</row>
        <row r="587">
          <cell r="C587" t="str">
            <v>NIC</v>
          </cell>
          <cell r="E587">
            <v>0</v>
          </cell>
          <cell r="G587" t="str">
            <v>Sodíková výbojka</v>
          </cell>
          <cell r="T587" t="str">
            <v>LED zdroj + driver</v>
          </cell>
        </row>
        <row r="588">
          <cell r="C588" t="str">
            <v>NIC</v>
          </cell>
          <cell r="E588">
            <v>0</v>
          </cell>
          <cell r="G588" t="str">
            <v>Sodíková výbojka</v>
          </cell>
          <cell r="T588" t="str">
            <v>LED zdroj + driver</v>
          </cell>
        </row>
        <row r="589">
          <cell r="C589" t="str">
            <v>NIC</v>
          </cell>
          <cell r="E589">
            <v>0</v>
          </cell>
          <cell r="G589" t="str">
            <v>Sodíková výbojka</v>
          </cell>
          <cell r="T589" t="str">
            <v>LED zdroj + driver</v>
          </cell>
        </row>
        <row r="590">
          <cell r="C590" t="str">
            <v>NIC</v>
          </cell>
          <cell r="E590">
            <v>0</v>
          </cell>
          <cell r="G590" t="str">
            <v>Sodíková výbojka</v>
          </cell>
          <cell r="T590" t="str">
            <v>LED zdroj + driver</v>
          </cell>
        </row>
        <row r="927">
          <cell r="Z927" t="str">
            <v>Účinnost výroby energie zdrojem tepla</v>
          </cell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</row>
        <row r="1061">
          <cell r="Z1061" t="str">
            <v>popis</v>
          </cell>
          <cell r="AA1061" t="str">
            <v>(Wh/(lden))</v>
          </cell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</row>
        <row r="1819"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J1819" t="str">
            <v>Horniny</v>
          </cell>
        </row>
        <row r="1820">
          <cell r="E1820" t="str">
            <v>Keramzitové</v>
          </cell>
          <cell r="F1820" t="str">
            <v>EPS</v>
          </cell>
          <cell r="J1820" t="str">
            <v>Zeminy</v>
          </cell>
        </row>
        <row r="1821">
          <cell r="E1821" t="str">
            <v>Vápenopískové</v>
          </cell>
          <cell r="F1821" t="str">
            <v>XPS</v>
          </cell>
          <cell r="J1821" t="str">
            <v>Stropní konstrukce</v>
          </cell>
        </row>
        <row r="1822">
          <cell r="E1822" t="str">
            <v>Staré zdivo</v>
          </cell>
          <cell r="F1822" t="str">
            <v>EPS+TF Profi</v>
          </cell>
        </row>
        <row r="1823">
          <cell r="F1823" t="str">
            <v>Heraklith</v>
          </cell>
        </row>
        <row r="1824">
          <cell r="F1824" t="str">
            <v>PIR</v>
          </cell>
        </row>
        <row r="1825">
          <cell r="F1825" t="str">
            <v>PUR</v>
          </cell>
        </row>
        <row r="1826">
          <cell r="F1826" t="str">
            <v>Dřevovláknité</v>
          </cell>
        </row>
        <row r="1827">
          <cell r="F1827" t="str">
            <v>Fenolická pěna</v>
          </cell>
        </row>
        <row r="1828">
          <cell r="F1828" t="str">
            <v>Celulóza</v>
          </cell>
        </row>
        <row r="1829">
          <cell r="F1829" t="str">
            <v>Ostatní</v>
          </cell>
        </row>
        <row r="1830">
          <cell r="F1830" t="str">
            <v>Staré</v>
          </cell>
        </row>
        <row r="1834">
          <cell r="D1834" t="str">
            <v>**Zdivo**</v>
          </cell>
          <cell r="E1834">
            <v>1</v>
          </cell>
          <cell r="G1834" t="str">
            <v>Výrobci</v>
          </cell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</row>
        <row r="1840">
          <cell r="D1840">
            <v>0</v>
          </cell>
          <cell r="E1840">
            <v>7</v>
          </cell>
          <cell r="F1840">
            <v>3</v>
          </cell>
        </row>
        <row r="1841">
          <cell r="D1841">
            <v>0</v>
          </cell>
          <cell r="E1841">
            <v>8</v>
          </cell>
          <cell r="F1841">
            <v>3</v>
          </cell>
        </row>
        <row r="1842">
          <cell r="D1842">
            <v>0</v>
          </cell>
          <cell r="E1842">
            <v>9</v>
          </cell>
          <cell r="F1842">
            <v>3</v>
          </cell>
        </row>
        <row r="1843">
          <cell r="D1843">
            <v>0</v>
          </cell>
          <cell r="E1843">
            <v>10</v>
          </cell>
          <cell r="F1843">
            <v>3</v>
          </cell>
        </row>
        <row r="1844">
          <cell r="D1844">
            <v>0</v>
          </cell>
          <cell r="E1844">
            <v>11</v>
          </cell>
          <cell r="F1844">
            <v>3</v>
          </cell>
        </row>
        <row r="1845">
          <cell r="D1845" t="str">
            <v>**Izolace**</v>
          </cell>
          <cell r="E1845">
            <v>12</v>
          </cell>
          <cell r="F1845">
            <v>3</v>
          </cell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</row>
        <row r="1859">
          <cell r="D1859">
            <v>0</v>
          </cell>
          <cell r="E1859">
            <v>26</v>
          </cell>
          <cell r="F1859">
            <v>3</v>
          </cell>
        </row>
        <row r="1860">
          <cell r="D1860">
            <v>0</v>
          </cell>
          <cell r="E1860">
            <v>27</v>
          </cell>
          <cell r="F1860">
            <v>3</v>
          </cell>
        </row>
        <row r="1861">
          <cell r="D1861" t="str">
            <v>**Dřevo**</v>
          </cell>
          <cell r="E1861">
            <v>28</v>
          </cell>
          <cell r="F1861">
            <v>3</v>
          </cell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</row>
        <row r="1864">
          <cell r="D1864">
            <v>0</v>
          </cell>
          <cell r="E1864">
            <v>31</v>
          </cell>
          <cell r="F1864">
            <v>3</v>
          </cell>
        </row>
        <row r="1865">
          <cell r="D1865">
            <v>0</v>
          </cell>
          <cell r="E1865">
            <v>32</v>
          </cell>
          <cell r="F1865">
            <v>3</v>
          </cell>
        </row>
        <row r="1866">
          <cell r="D1866">
            <v>0</v>
          </cell>
          <cell r="E1866">
            <v>33</v>
          </cell>
          <cell r="F1866">
            <v>3</v>
          </cell>
        </row>
        <row r="1867">
          <cell r="D1867" t="str">
            <v>**Deskové materiály**</v>
          </cell>
          <cell r="E1867">
            <v>34</v>
          </cell>
          <cell r="F1867">
            <v>3</v>
          </cell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</row>
        <row r="1869">
          <cell r="D1869">
            <v>0</v>
          </cell>
          <cell r="E1869">
            <v>36</v>
          </cell>
          <cell r="F1869">
            <v>3</v>
          </cell>
        </row>
        <row r="1870">
          <cell r="D1870">
            <v>0</v>
          </cell>
          <cell r="E1870">
            <v>37</v>
          </cell>
          <cell r="F1870">
            <v>3</v>
          </cell>
        </row>
        <row r="1871">
          <cell r="D1871">
            <v>0</v>
          </cell>
          <cell r="E1871">
            <v>38</v>
          </cell>
          <cell r="F1871">
            <v>3</v>
          </cell>
        </row>
        <row r="1872">
          <cell r="D1872">
            <v>0</v>
          </cell>
          <cell r="E1872">
            <v>39</v>
          </cell>
          <cell r="F1872">
            <v>3</v>
          </cell>
        </row>
        <row r="1873">
          <cell r="D1873" t="str">
            <v>**Betony**</v>
          </cell>
          <cell r="E1873">
            <v>40</v>
          </cell>
          <cell r="F1873">
            <v>3</v>
          </cell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</row>
        <row r="1875">
          <cell r="D1875">
            <v>0</v>
          </cell>
          <cell r="E1875">
            <v>42</v>
          </cell>
          <cell r="F1875">
            <v>3</v>
          </cell>
        </row>
        <row r="1876">
          <cell r="D1876">
            <v>0</v>
          </cell>
          <cell r="E1876">
            <v>43</v>
          </cell>
          <cell r="F1876">
            <v>3</v>
          </cell>
        </row>
        <row r="1877">
          <cell r="D1877">
            <v>0</v>
          </cell>
          <cell r="E1877">
            <v>44</v>
          </cell>
          <cell r="F1877">
            <v>3</v>
          </cell>
        </row>
        <row r="1878">
          <cell r="D1878">
            <v>0</v>
          </cell>
          <cell r="E1878">
            <v>45</v>
          </cell>
          <cell r="F1878">
            <v>3</v>
          </cell>
        </row>
        <row r="1879">
          <cell r="D1879" t="str">
            <v>**Ostatní**</v>
          </cell>
          <cell r="E1879">
            <v>46</v>
          </cell>
          <cell r="F1879">
            <v>3</v>
          </cell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</row>
        <row r="1884">
          <cell r="D1884">
            <v>0</v>
          </cell>
          <cell r="E1884">
            <v>51</v>
          </cell>
          <cell r="F1884">
            <v>3</v>
          </cell>
        </row>
        <row r="1885">
          <cell r="D1885">
            <v>0</v>
          </cell>
          <cell r="E1885">
            <v>52</v>
          </cell>
          <cell r="F1885">
            <v>3</v>
          </cell>
        </row>
        <row r="1886">
          <cell r="D1886">
            <v>0</v>
          </cell>
          <cell r="E1886">
            <v>53</v>
          </cell>
          <cell r="F1886">
            <v>3</v>
          </cell>
        </row>
        <row r="1887">
          <cell r="D1887">
            <v>0</v>
          </cell>
          <cell r="E1887">
            <v>54</v>
          </cell>
          <cell r="F1887">
            <v>3</v>
          </cell>
        </row>
        <row r="1888">
          <cell r="D1888">
            <v>0</v>
          </cell>
          <cell r="E1888">
            <v>55</v>
          </cell>
          <cell r="F1888">
            <v>3</v>
          </cell>
        </row>
        <row r="1889">
          <cell r="D1889">
            <v>0</v>
          </cell>
          <cell r="E1889">
            <v>56</v>
          </cell>
          <cell r="F1889">
            <v>3</v>
          </cell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I2094" t="str">
            <v xml:space="preserve">0 </v>
          </cell>
          <cell r="J2094">
            <v>202</v>
          </cell>
          <cell r="K2094">
            <v>3</v>
          </cell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I2095" t="str">
            <v xml:space="preserve">0 </v>
          </cell>
          <cell r="J2095">
            <v>203</v>
          </cell>
          <cell r="K2095">
            <v>3</v>
          </cell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I2096" t="str">
            <v xml:space="preserve">0 </v>
          </cell>
          <cell r="J2096">
            <v>204</v>
          </cell>
          <cell r="K2096">
            <v>3</v>
          </cell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I2097" t="str">
            <v xml:space="preserve">0 </v>
          </cell>
          <cell r="J2097">
            <v>205</v>
          </cell>
          <cell r="K2097">
            <v>3</v>
          </cell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I2098" t="str">
            <v xml:space="preserve">0 </v>
          </cell>
          <cell r="J2098">
            <v>206</v>
          </cell>
          <cell r="K2098">
            <v>3</v>
          </cell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I2099" t="str">
            <v xml:space="preserve">0 </v>
          </cell>
          <cell r="J2099">
            <v>207</v>
          </cell>
          <cell r="K2099">
            <v>3</v>
          </cell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I2100" t="str">
            <v xml:space="preserve">0 </v>
          </cell>
          <cell r="J2100">
            <v>208</v>
          </cell>
          <cell r="K2100">
            <v>3</v>
          </cell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I2101" t="str">
            <v xml:space="preserve">0 </v>
          </cell>
          <cell r="J2101">
            <v>209</v>
          </cell>
          <cell r="K2101">
            <v>3</v>
          </cell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I2102" t="str">
            <v xml:space="preserve">0 </v>
          </cell>
          <cell r="J2102">
            <v>210</v>
          </cell>
          <cell r="K2102">
            <v>3</v>
          </cell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I2103" t="str">
            <v xml:space="preserve">0 </v>
          </cell>
          <cell r="J2103">
            <v>211</v>
          </cell>
          <cell r="K2103">
            <v>3</v>
          </cell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I2104" t="str">
            <v xml:space="preserve">0 </v>
          </cell>
          <cell r="J2104">
            <v>212</v>
          </cell>
          <cell r="K2104">
            <v>3</v>
          </cell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I2105" t="str">
            <v xml:space="preserve">0 </v>
          </cell>
          <cell r="J2105">
            <v>213</v>
          </cell>
          <cell r="K2105">
            <v>3</v>
          </cell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I2106" t="str">
            <v xml:space="preserve">**Deskové materiály** </v>
          </cell>
          <cell r="J2106">
            <v>214</v>
          </cell>
          <cell r="K2106">
            <v>3</v>
          </cell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I2108" t="str">
            <v xml:space="preserve">Deskové materiály </v>
          </cell>
          <cell r="J2108">
            <v>216</v>
          </cell>
          <cell r="K2108">
            <v>3</v>
          </cell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I2109" t="str">
            <v xml:space="preserve">Deskové materiály </v>
          </cell>
          <cell r="J2109">
            <v>217</v>
          </cell>
          <cell r="K2109">
            <v>3</v>
          </cell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I2110" t="str">
            <v xml:space="preserve">Deskové materiály </v>
          </cell>
          <cell r="J2110">
            <v>218</v>
          </cell>
          <cell r="K2110">
            <v>3</v>
          </cell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I2111" t="str">
            <v xml:space="preserve">Deskové materiály </v>
          </cell>
          <cell r="J2111">
            <v>219</v>
          </cell>
          <cell r="K2111">
            <v>3</v>
          </cell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I2112" t="str">
            <v xml:space="preserve">Deskové materiály </v>
          </cell>
          <cell r="J2112">
            <v>220</v>
          </cell>
          <cell r="K2112">
            <v>3</v>
          </cell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I2113" t="str">
            <v xml:space="preserve">Deskové materiály </v>
          </cell>
          <cell r="J2113">
            <v>221</v>
          </cell>
          <cell r="K2113">
            <v>3</v>
          </cell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I2114" t="str">
            <v xml:space="preserve">0 </v>
          </cell>
          <cell r="J2114">
            <v>222</v>
          </cell>
          <cell r="K2114">
            <v>3</v>
          </cell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I2115" t="str">
            <v xml:space="preserve">0 </v>
          </cell>
          <cell r="J2115">
            <v>223</v>
          </cell>
          <cell r="K2115">
            <v>3</v>
          </cell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I2116" t="str">
            <v xml:space="preserve">0 </v>
          </cell>
          <cell r="J2116">
            <v>224</v>
          </cell>
          <cell r="K2116">
            <v>3</v>
          </cell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I2117" t="str">
            <v xml:space="preserve">0 </v>
          </cell>
          <cell r="J2117">
            <v>225</v>
          </cell>
          <cell r="K2117">
            <v>3</v>
          </cell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I2118" t="str">
            <v xml:space="preserve">0 </v>
          </cell>
          <cell r="J2118">
            <v>226</v>
          </cell>
          <cell r="K2118">
            <v>3</v>
          </cell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I2119" t="str">
            <v xml:space="preserve">0 </v>
          </cell>
          <cell r="J2119">
            <v>227</v>
          </cell>
          <cell r="K2119">
            <v>3</v>
          </cell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I2120" t="str">
            <v xml:space="preserve">0 </v>
          </cell>
          <cell r="J2120">
            <v>228</v>
          </cell>
          <cell r="K2120">
            <v>3</v>
          </cell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I2121" t="str">
            <v xml:space="preserve">0 </v>
          </cell>
          <cell r="J2121">
            <v>229</v>
          </cell>
          <cell r="K2121">
            <v>3</v>
          </cell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I2122" t="str">
            <v xml:space="preserve">0 </v>
          </cell>
          <cell r="J2122">
            <v>230</v>
          </cell>
          <cell r="K2122">
            <v>3</v>
          </cell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I2123" t="str">
            <v xml:space="preserve">0 </v>
          </cell>
          <cell r="J2123">
            <v>231</v>
          </cell>
          <cell r="K2123">
            <v>3</v>
          </cell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I2124" t="str">
            <v xml:space="preserve">0 </v>
          </cell>
          <cell r="J2124">
            <v>232</v>
          </cell>
          <cell r="K2124">
            <v>3</v>
          </cell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I2125" t="str">
            <v xml:space="preserve">0 </v>
          </cell>
          <cell r="J2125">
            <v>233</v>
          </cell>
          <cell r="K2125">
            <v>3</v>
          </cell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I2126" t="str">
            <v xml:space="preserve">0 </v>
          </cell>
          <cell r="J2126">
            <v>234</v>
          </cell>
          <cell r="K2126">
            <v>3</v>
          </cell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I2127" t="str">
            <v xml:space="preserve">0 </v>
          </cell>
          <cell r="J2127">
            <v>235</v>
          </cell>
          <cell r="K2127">
            <v>3</v>
          </cell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I2128" t="str">
            <v xml:space="preserve">0 </v>
          </cell>
          <cell r="J2128">
            <v>236</v>
          </cell>
          <cell r="K2128">
            <v>3</v>
          </cell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I2129" t="str">
            <v xml:space="preserve">0 </v>
          </cell>
          <cell r="J2129">
            <v>237</v>
          </cell>
          <cell r="K2129">
            <v>3</v>
          </cell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I2130" t="str">
            <v xml:space="preserve">0 </v>
          </cell>
          <cell r="J2130">
            <v>238</v>
          </cell>
          <cell r="K2130">
            <v>3</v>
          </cell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I2131" t="str">
            <v xml:space="preserve">0 </v>
          </cell>
          <cell r="J2131">
            <v>239</v>
          </cell>
          <cell r="K2131">
            <v>3</v>
          </cell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I2132" t="str">
            <v xml:space="preserve">0 </v>
          </cell>
          <cell r="J2132">
            <v>240</v>
          </cell>
          <cell r="K2132">
            <v>3</v>
          </cell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I2133" t="str">
            <v xml:space="preserve">0 </v>
          </cell>
          <cell r="J2133">
            <v>241</v>
          </cell>
          <cell r="K2133">
            <v>3</v>
          </cell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I2134" t="str">
            <v xml:space="preserve">0 </v>
          </cell>
          <cell r="J2134">
            <v>242</v>
          </cell>
          <cell r="K2134">
            <v>3</v>
          </cell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I2135" t="str">
            <v xml:space="preserve">0 </v>
          </cell>
          <cell r="J2135">
            <v>243</v>
          </cell>
          <cell r="K2135">
            <v>3</v>
          </cell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I2136" t="str">
            <v xml:space="preserve">0 </v>
          </cell>
          <cell r="J2136">
            <v>244</v>
          </cell>
          <cell r="K2136">
            <v>3</v>
          </cell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I2137" t="str">
            <v xml:space="preserve">0 </v>
          </cell>
          <cell r="J2137">
            <v>245</v>
          </cell>
          <cell r="K2137">
            <v>3</v>
          </cell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I2138" t="str">
            <v xml:space="preserve">0 </v>
          </cell>
          <cell r="J2138">
            <v>246</v>
          </cell>
          <cell r="K2138">
            <v>3</v>
          </cell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I2139" t="str">
            <v xml:space="preserve">0 </v>
          </cell>
          <cell r="J2139">
            <v>247</v>
          </cell>
          <cell r="K2139">
            <v>3</v>
          </cell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I2140" t="str">
            <v xml:space="preserve">0 </v>
          </cell>
          <cell r="J2140">
            <v>248</v>
          </cell>
          <cell r="K2140">
            <v>3</v>
          </cell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I2141" t="str">
            <v xml:space="preserve">0 </v>
          </cell>
          <cell r="J2141">
            <v>249</v>
          </cell>
          <cell r="K2141">
            <v>3</v>
          </cell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I2142" t="str">
            <v xml:space="preserve">**Betony** </v>
          </cell>
          <cell r="J2142">
            <v>250</v>
          </cell>
          <cell r="K2142">
            <v>3</v>
          </cell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I2144" t="str">
            <v xml:space="preserve">Betony </v>
          </cell>
          <cell r="J2144">
            <v>252</v>
          </cell>
          <cell r="K2144">
            <v>3</v>
          </cell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I2145" t="str">
            <v xml:space="preserve">Betony </v>
          </cell>
          <cell r="J2145">
            <v>253</v>
          </cell>
          <cell r="K2145">
            <v>3</v>
          </cell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I2146" t="str">
            <v xml:space="preserve">Betony </v>
          </cell>
          <cell r="J2146">
            <v>254</v>
          </cell>
          <cell r="K2146">
            <v>3</v>
          </cell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I2147" t="str">
            <v xml:space="preserve">Betony </v>
          </cell>
          <cell r="J2147">
            <v>255</v>
          </cell>
          <cell r="K2147">
            <v>3</v>
          </cell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I2148" t="str">
            <v xml:space="preserve">Betony </v>
          </cell>
          <cell r="J2148">
            <v>256</v>
          </cell>
          <cell r="K2148">
            <v>3</v>
          </cell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I2149" t="str">
            <v xml:space="preserve">Betony </v>
          </cell>
          <cell r="J2149">
            <v>257</v>
          </cell>
          <cell r="K2149">
            <v>3</v>
          </cell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I2150" t="str">
            <v xml:space="preserve">0 </v>
          </cell>
          <cell r="J2150">
            <v>258</v>
          </cell>
          <cell r="K2150">
            <v>3</v>
          </cell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I2151" t="str">
            <v xml:space="preserve">0 </v>
          </cell>
          <cell r="J2151">
            <v>259</v>
          </cell>
          <cell r="K2151">
            <v>3</v>
          </cell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I2152" t="str">
            <v xml:space="preserve">0 </v>
          </cell>
          <cell r="J2152">
            <v>260</v>
          </cell>
          <cell r="K2152">
            <v>3</v>
          </cell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I2153" t="str">
            <v xml:space="preserve">0 </v>
          </cell>
          <cell r="J2153">
            <v>261</v>
          </cell>
          <cell r="K2153">
            <v>3</v>
          </cell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I2154" t="str">
            <v xml:space="preserve">0 </v>
          </cell>
          <cell r="J2154">
            <v>262</v>
          </cell>
          <cell r="K2154">
            <v>3</v>
          </cell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I2155" t="str">
            <v xml:space="preserve">0 </v>
          </cell>
          <cell r="J2155">
            <v>263</v>
          </cell>
          <cell r="K2155">
            <v>3</v>
          </cell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I2156" t="str">
            <v xml:space="preserve">0 </v>
          </cell>
          <cell r="J2156">
            <v>264</v>
          </cell>
          <cell r="K2156">
            <v>3</v>
          </cell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I2157" t="str">
            <v xml:space="preserve">0 </v>
          </cell>
          <cell r="J2157">
            <v>265</v>
          </cell>
          <cell r="K2157">
            <v>3</v>
          </cell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I2158" t="str">
            <v xml:space="preserve">0 </v>
          </cell>
          <cell r="J2158">
            <v>266</v>
          </cell>
          <cell r="K2158">
            <v>3</v>
          </cell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I2159" t="str">
            <v xml:space="preserve">0 </v>
          </cell>
          <cell r="J2159">
            <v>267</v>
          </cell>
          <cell r="K2159">
            <v>3</v>
          </cell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I2160" t="str">
            <v xml:space="preserve">0 </v>
          </cell>
          <cell r="J2160">
            <v>268</v>
          </cell>
          <cell r="K2160">
            <v>3</v>
          </cell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I2161" t="str">
            <v xml:space="preserve">0 </v>
          </cell>
          <cell r="J2161">
            <v>269</v>
          </cell>
          <cell r="K2161">
            <v>3</v>
          </cell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I2162" t="str">
            <v xml:space="preserve">0 </v>
          </cell>
          <cell r="J2162">
            <v>270</v>
          </cell>
          <cell r="K2162">
            <v>3</v>
          </cell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I2163" t="str">
            <v xml:space="preserve">0 </v>
          </cell>
          <cell r="J2163">
            <v>271</v>
          </cell>
          <cell r="K2163">
            <v>3</v>
          </cell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I2164" t="str">
            <v xml:space="preserve">0 </v>
          </cell>
          <cell r="J2164">
            <v>272</v>
          </cell>
          <cell r="K2164">
            <v>3</v>
          </cell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I2165" t="str">
            <v xml:space="preserve">0 </v>
          </cell>
          <cell r="J2165">
            <v>273</v>
          </cell>
          <cell r="K2165">
            <v>3</v>
          </cell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I2166" t="str">
            <v xml:space="preserve">0 </v>
          </cell>
          <cell r="J2166">
            <v>274</v>
          </cell>
          <cell r="K2166">
            <v>3</v>
          </cell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I2167" t="str">
            <v xml:space="preserve">0 </v>
          </cell>
          <cell r="J2167">
            <v>275</v>
          </cell>
          <cell r="K2167">
            <v>3</v>
          </cell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I2168" t="str">
            <v xml:space="preserve">0 </v>
          </cell>
          <cell r="J2168">
            <v>276</v>
          </cell>
          <cell r="K2168">
            <v>3</v>
          </cell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I2169" t="str">
            <v xml:space="preserve">0 </v>
          </cell>
          <cell r="J2169">
            <v>277</v>
          </cell>
          <cell r="K2169">
            <v>3</v>
          </cell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I2170" t="str">
            <v xml:space="preserve">0 </v>
          </cell>
          <cell r="J2170">
            <v>278</v>
          </cell>
          <cell r="K2170">
            <v>3</v>
          </cell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I2171" t="str">
            <v xml:space="preserve">0 </v>
          </cell>
          <cell r="J2171">
            <v>279</v>
          </cell>
          <cell r="K2171">
            <v>3</v>
          </cell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I2172" t="str">
            <v xml:space="preserve">0 </v>
          </cell>
          <cell r="J2172">
            <v>280</v>
          </cell>
          <cell r="K2172">
            <v>3</v>
          </cell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I2173" t="str">
            <v xml:space="preserve">0 </v>
          </cell>
          <cell r="J2173">
            <v>281</v>
          </cell>
          <cell r="K2173">
            <v>3</v>
          </cell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I2174" t="str">
            <v xml:space="preserve">0 </v>
          </cell>
          <cell r="J2174">
            <v>282</v>
          </cell>
          <cell r="K2174">
            <v>3</v>
          </cell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I2175" t="str">
            <v xml:space="preserve">0 </v>
          </cell>
          <cell r="J2175">
            <v>283</v>
          </cell>
          <cell r="K2175">
            <v>3</v>
          </cell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I2176" t="str">
            <v xml:space="preserve">0 </v>
          </cell>
          <cell r="J2176">
            <v>284</v>
          </cell>
          <cell r="K2176">
            <v>3</v>
          </cell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I2177" t="str">
            <v xml:space="preserve">0 </v>
          </cell>
          <cell r="J2177">
            <v>285</v>
          </cell>
          <cell r="K2177">
            <v>3</v>
          </cell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I2178" t="str">
            <v xml:space="preserve">**Ostatní** </v>
          </cell>
          <cell r="J2178">
            <v>286</v>
          </cell>
          <cell r="K2178">
            <v>3</v>
          </cell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I2180" t="str">
            <v xml:space="preserve">Sypké </v>
          </cell>
          <cell r="J2180">
            <v>288</v>
          </cell>
          <cell r="K2180">
            <v>3</v>
          </cell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I2181" t="str">
            <v xml:space="preserve">Sypké </v>
          </cell>
          <cell r="J2181">
            <v>289</v>
          </cell>
          <cell r="K2181">
            <v>3</v>
          </cell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I2182" t="str">
            <v xml:space="preserve">Sypké </v>
          </cell>
          <cell r="J2182">
            <v>290</v>
          </cell>
          <cell r="K2182">
            <v>3</v>
          </cell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I2183" t="str">
            <v xml:space="preserve">Sypké </v>
          </cell>
          <cell r="J2183">
            <v>291</v>
          </cell>
          <cell r="K2183">
            <v>3</v>
          </cell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I2184" t="str">
            <v xml:space="preserve">Sypké </v>
          </cell>
          <cell r="J2184">
            <v>292</v>
          </cell>
          <cell r="K2184">
            <v>3</v>
          </cell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I2185" t="str">
            <v xml:space="preserve">Sypké </v>
          </cell>
          <cell r="J2185">
            <v>293</v>
          </cell>
          <cell r="K2185">
            <v>3</v>
          </cell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I2187" t="str">
            <v xml:space="preserve">Horniny </v>
          </cell>
          <cell r="J2187">
            <v>295</v>
          </cell>
          <cell r="K2187">
            <v>3</v>
          </cell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I2188" t="str">
            <v xml:space="preserve">Horniny </v>
          </cell>
          <cell r="J2188">
            <v>296</v>
          </cell>
          <cell r="K2188">
            <v>3</v>
          </cell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I2189" t="str">
            <v xml:space="preserve">Horniny </v>
          </cell>
          <cell r="J2189">
            <v>297</v>
          </cell>
          <cell r="K2189">
            <v>3</v>
          </cell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I2190" t="str">
            <v xml:space="preserve">Horniny </v>
          </cell>
          <cell r="J2190">
            <v>298</v>
          </cell>
          <cell r="K2190">
            <v>3</v>
          </cell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I2191" t="str">
            <v xml:space="preserve">Horniny </v>
          </cell>
          <cell r="J2191">
            <v>299</v>
          </cell>
          <cell r="K2191">
            <v>3</v>
          </cell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I2192" t="str">
            <v xml:space="preserve">Horniny </v>
          </cell>
          <cell r="J2192">
            <v>300</v>
          </cell>
          <cell r="K2192">
            <v>3</v>
          </cell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I2194" t="str">
            <v xml:space="preserve">Zeminy </v>
          </cell>
          <cell r="J2194">
            <v>302</v>
          </cell>
          <cell r="K2194">
            <v>3</v>
          </cell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I2195" t="str">
            <v xml:space="preserve">Zeminy </v>
          </cell>
          <cell r="J2195">
            <v>303</v>
          </cell>
          <cell r="K2195">
            <v>3</v>
          </cell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I2196" t="str">
            <v xml:space="preserve">Zeminy </v>
          </cell>
          <cell r="J2196">
            <v>304</v>
          </cell>
          <cell r="K2196">
            <v>3</v>
          </cell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I2197" t="str">
            <v xml:space="preserve">Zeminy </v>
          </cell>
          <cell r="J2197">
            <v>305</v>
          </cell>
          <cell r="K2197">
            <v>3</v>
          </cell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I2198" t="str">
            <v xml:space="preserve">Zeminy </v>
          </cell>
          <cell r="J2198">
            <v>306</v>
          </cell>
          <cell r="K2198">
            <v>3</v>
          </cell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I2199" t="str">
            <v xml:space="preserve">Zeminy </v>
          </cell>
          <cell r="J2199">
            <v>307</v>
          </cell>
          <cell r="K2199">
            <v>3</v>
          </cell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I2201" t="str">
            <v xml:space="preserve">Stropní konstrukce </v>
          </cell>
          <cell r="J2201">
            <v>309</v>
          </cell>
          <cell r="K2201">
            <v>3</v>
          </cell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I2202" t="str">
            <v xml:space="preserve">Stropní konstrukce </v>
          </cell>
          <cell r="J2202">
            <v>310</v>
          </cell>
          <cell r="K2202">
            <v>3</v>
          </cell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I2203" t="str">
            <v xml:space="preserve">Stropní konstrukce </v>
          </cell>
          <cell r="J2203">
            <v>311</v>
          </cell>
          <cell r="K2203">
            <v>3</v>
          </cell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I2204" t="str">
            <v xml:space="preserve">Stropní konstrukce </v>
          </cell>
          <cell r="J2204">
            <v>312</v>
          </cell>
          <cell r="K2204">
            <v>3</v>
          </cell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I2205" t="str">
            <v xml:space="preserve">Stropní konstrukce </v>
          </cell>
          <cell r="J2205">
            <v>313</v>
          </cell>
          <cell r="K2205">
            <v>3</v>
          </cell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I2206" t="str">
            <v xml:space="preserve">Stropní konstrukce </v>
          </cell>
          <cell r="J2206">
            <v>314</v>
          </cell>
          <cell r="K2206">
            <v>3</v>
          </cell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I2207" t="str">
            <v xml:space="preserve">0 </v>
          </cell>
          <cell r="J2207">
            <v>315</v>
          </cell>
          <cell r="K2207">
            <v>3</v>
          </cell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I2208" t="str">
            <v xml:space="preserve">0 </v>
          </cell>
          <cell r="J2208">
            <v>316</v>
          </cell>
          <cell r="K2208">
            <v>3</v>
          </cell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I2209" t="str">
            <v xml:space="preserve">0 </v>
          </cell>
          <cell r="J2209">
            <v>317</v>
          </cell>
          <cell r="K2209">
            <v>3</v>
          </cell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I2210" t="str">
            <v xml:space="preserve">0 </v>
          </cell>
          <cell r="J2210">
            <v>318</v>
          </cell>
          <cell r="K2210">
            <v>3</v>
          </cell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I2211" t="str">
            <v xml:space="preserve">0 </v>
          </cell>
          <cell r="J2211">
            <v>319</v>
          </cell>
          <cell r="K2211">
            <v>3</v>
          </cell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I2212" t="str">
            <v xml:space="preserve">0 </v>
          </cell>
          <cell r="J2212">
            <v>320</v>
          </cell>
          <cell r="K2212">
            <v>3</v>
          </cell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I2213" t="str">
            <v xml:space="preserve">0 </v>
          </cell>
          <cell r="J2213">
            <v>321</v>
          </cell>
          <cell r="K2213">
            <v>3</v>
          </cell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I2214" t="str">
            <v xml:space="preserve">0 </v>
          </cell>
          <cell r="J2214">
            <v>322</v>
          </cell>
          <cell r="K2214">
            <v>3</v>
          </cell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I2215" t="str">
            <v xml:space="preserve">0 </v>
          </cell>
          <cell r="J2215">
            <v>323</v>
          </cell>
          <cell r="K2215">
            <v>3</v>
          </cell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I2216" t="str">
            <v xml:space="preserve">0 </v>
          </cell>
          <cell r="J2216">
            <v>324</v>
          </cell>
          <cell r="K2216">
            <v>3</v>
          </cell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I2217" t="str">
            <v xml:space="preserve">0 </v>
          </cell>
          <cell r="J2217">
            <v>325</v>
          </cell>
          <cell r="K2217">
            <v>3</v>
          </cell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I2218" t="str">
            <v xml:space="preserve">0 </v>
          </cell>
          <cell r="J2218">
            <v>326</v>
          </cell>
          <cell r="K2218">
            <v>3</v>
          </cell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I2219" t="str">
            <v xml:space="preserve">0 </v>
          </cell>
          <cell r="J2219">
            <v>327</v>
          </cell>
          <cell r="K2219">
            <v>3</v>
          </cell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I2220" t="str">
            <v xml:space="preserve">0 </v>
          </cell>
          <cell r="J2220">
            <v>328</v>
          </cell>
          <cell r="K2220">
            <v>3</v>
          </cell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I2221" t="str">
            <v xml:space="preserve">0 </v>
          </cell>
          <cell r="J2221">
            <v>329</v>
          </cell>
          <cell r="K2221">
            <v>3</v>
          </cell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I2222" t="str">
            <v xml:space="preserve">0 </v>
          </cell>
          <cell r="J2222">
            <v>330</v>
          </cell>
          <cell r="K2222">
            <v>3</v>
          </cell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I2223" t="str">
            <v xml:space="preserve">0 </v>
          </cell>
          <cell r="J2223">
            <v>331</v>
          </cell>
          <cell r="K2223">
            <v>3</v>
          </cell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I2224" t="str">
            <v xml:space="preserve">0 </v>
          </cell>
          <cell r="J2224">
            <v>332</v>
          </cell>
          <cell r="K2224">
            <v>3</v>
          </cell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I2225" t="str">
            <v xml:space="preserve">0 </v>
          </cell>
          <cell r="J2225">
            <v>333</v>
          </cell>
          <cell r="K2225">
            <v>3</v>
          </cell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I2226" t="str">
            <v xml:space="preserve">0 </v>
          </cell>
          <cell r="J2226">
            <v>334</v>
          </cell>
          <cell r="K2226">
            <v>3</v>
          </cell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I2227" t="str">
            <v xml:space="preserve">0 </v>
          </cell>
          <cell r="J2227">
            <v>335</v>
          </cell>
          <cell r="K2227">
            <v>3</v>
          </cell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I2228" t="str">
            <v xml:space="preserve">0 </v>
          </cell>
          <cell r="J2228">
            <v>336</v>
          </cell>
          <cell r="K2228">
            <v>3</v>
          </cell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I2229" t="str">
            <v xml:space="preserve">0 </v>
          </cell>
          <cell r="J2229">
            <v>337</v>
          </cell>
          <cell r="K2229">
            <v>3</v>
          </cell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I2230" t="str">
            <v xml:space="preserve">0 </v>
          </cell>
          <cell r="J2230">
            <v>338</v>
          </cell>
          <cell r="K2230">
            <v>3</v>
          </cell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I2231" t="str">
            <v xml:space="preserve">0 </v>
          </cell>
          <cell r="J2231">
            <v>339</v>
          </cell>
          <cell r="K2231">
            <v>3</v>
          </cell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I2232" t="str">
            <v xml:space="preserve">0 </v>
          </cell>
          <cell r="J2232">
            <v>340</v>
          </cell>
          <cell r="K2232">
            <v>3</v>
          </cell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I2233" t="str">
            <v xml:space="preserve">0 </v>
          </cell>
          <cell r="J2233">
            <v>341</v>
          </cell>
          <cell r="K2233">
            <v>3</v>
          </cell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I2234" t="str">
            <v xml:space="preserve">0 </v>
          </cell>
          <cell r="J2234">
            <v>342</v>
          </cell>
          <cell r="K2234">
            <v>3</v>
          </cell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I2235" t="str">
            <v xml:space="preserve">0 </v>
          </cell>
          <cell r="J2235">
            <v>343</v>
          </cell>
          <cell r="K2235">
            <v>3</v>
          </cell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I2236" t="str">
            <v xml:space="preserve">0 </v>
          </cell>
          <cell r="J2236">
            <v>344</v>
          </cell>
          <cell r="K2236">
            <v>3</v>
          </cell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I2237" t="str">
            <v xml:space="preserve">0 </v>
          </cell>
          <cell r="J2237">
            <v>345</v>
          </cell>
          <cell r="K2237">
            <v>3</v>
          </cell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I2238" t="str">
            <v xml:space="preserve">0 </v>
          </cell>
          <cell r="J2238">
            <v>346</v>
          </cell>
          <cell r="K2238">
            <v>3</v>
          </cell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I2239" t="str">
            <v xml:space="preserve">0 </v>
          </cell>
          <cell r="J2239">
            <v>347</v>
          </cell>
          <cell r="K2239">
            <v>3</v>
          </cell>
        </row>
        <row r="2240">
          <cell r="D2240" t="str">
            <v>ALD</v>
          </cell>
          <cell r="E2240">
            <v>2.3E-2</v>
          </cell>
          <cell r="F2240">
            <v>2.3E-2</v>
          </cell>
          <cell r="I2240" t="str">
            <v xml:space="preserve">0 </v>
          </cell>
          <cell r="J2240">
            <v>348</v>
          </cell>
          <cell r="K2240">
            <v>3</v>
          </cell>
        </row>
        <row r="2241">
          <cell r="D2241" t="str">
            <v>PVC</v>
          </cell>
          <cell r="E2241">
            <v>0.03</v>
          </cell>
          <cell r="F2241">
            <v>0.03</v>
          </cell>
          <cell r="I2241" t="str">
            <v xml:space="preserve">0 </v>
          </cell>
          <cell r="J2241">
            <v>349</v>
          </cell>
          <cell r="K2241">
            <v>3</v>
          </cell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I2242" t="str">
            <v xml:space="preserve">0 </v>
          </cell>
          <cell r="J2242">
            <v>350</v>
          </cell>
          <cell r="K2242">
            <v>3</v>
          </cell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I2243" t="str">
            <v xml:space="preserve">0 </v>
          </cell>
          <cell r="J2243">
            <v>351</v>
          </cell>
          <cell r="K2243">
            <v>3</v>
          </cell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I2244" t="str">
            <v xml:space="preserve">0 </v>
          </cell>
          <cell r="J2244">
            <v>352</v>
          </cell>
          <cell r="K2244">
            <v>3</v>
          </cell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I2245" t="str">
            <v xml:space="preserve">0 </v>
          </cell>
          <cell r="J2245">
            <v>353</v>
          </cell>
          <cell r="K2245">
            <v>3</v>
          </cell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I2246" t="str">
            <v xml:space="preserve">0 </v>
          </cell>
          <cell r="J2246">
            <v>354</v>
          </cell>
          <cell r="K2246">
            <v>3</v>
          </cell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I2247" t="str">
            <v xml:space="preserve">0 </v>
          </cell>
          <cell r="J2247">
            <v>355</v>
          </cell>
          <cell r="K2247">
            <v>3</v>
          </cell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I2248" t="str">
            <v xml:space="preserve">0 </v>
          </cell>
          <cell r="J2248">
            <v>356</v>
          </cell>
          <cell r="K2248">
            <v>3</v>
          </cell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</row>
        <row r="2251">
          <cell r="D2251" t="str">
            <v>steinodur ASD plus</v>
          </cell>
          <cell r="E2251">
            <v>0.03</v>
          </cell>
          <cell r="F2251">
            <v>0.03</v>
          </cell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</row>
        <row r="2255">
          <cell r="D2255" t="str">
            <v>steinothan FD</v>
          </cell>
          <cell r="E2255">
            <v>2.3E-2</v>
          </cell>
          <cell r="F2255">
            <v>2.3E-2</v>
          </cell>
        </row>
        <row r="2256">
          <cell r="D2256" t="str">
            <v>steinothan 107</v>
          </cell>
          <cell r="E2256">
            <v>2.3E-2</v>
          </cell>
          <cell r="F2256">
            <v>2.3E-2</v>
          </cell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</row>
        <row r="2266">
          <cell r="D2266" t="str">
            <v>STEICO protect dry M</v>
          </cell>
          <cell r="E2266">
            <v>0.04</v>
          </cell>
          <cell r="F2266">
            <v>0.04</v>
          </cell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</row>
        <row r="2280">
          <cell r="D2280" t="str">
            <v>Pavatex Isoroof</v>
          </cell>
          <cell r="E2280">
            <v>4.7E-2</v>
          </cell>
          <cell r="F2280">
            <v>4.7E-2</v>
          </cell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</row>
        <row r="2284">
          <cell r="D2284" t="str">
            <v>Hofatex Therm</v>
          </cell>
          <cell r="E2284">
            <v>3.9E-2</v>
          </cell>
          <cell r="F2284">
            <v>3.9E-2</v>
          </cell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</row>
        <row r="2315">
          <cell r="D2315" t="str">
            <v>Azbestocement</v>
          </cell>
          <cell r="E2315">
            <v>0.45</v>
          </cell>
          <cell r="F2315">
            <v>0.45</v>
          </cell>
        </row>
        <row r="2316">
          <cell r="D2316" t="str">
            <v>Sádrokarton</v>
          </cell>
          <cell r="E2316">
            <v>0.22</v>
          </cell>
          <cell r="F2316">
            <v>0.22</v>
          </cell>
        </row>
        <row r="2317">
          <cell r="D2317" t="str">
            <v>Desky z PVC</v>
          </cell>
          <cell r="E2317">
            <v>0.16</v>
          </cell>
          <cell r="F2317">
            <v>0.16</v>
          </cell>
        </row>
        <row r="2318">
          <cell r="D2318" t="str">
            <v>Desky z PE</v>
          </cell>
          <cell r="E2318">
            <v>0.34</v>
          </cell>
          <cell r="F2318">
            <v>0.34</v>
          </cell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</row>
        <row r="2324">
          <cell r="D2324" t="str">
            <v>Beton hutný</v>
          </cell>
          <cell r="E2324">
            <v>1.3</v>
          </cell>
          <cell r="F2324">
            <v>1.3</v>
          </cell>
        </row>
        <row r="2325">
          <cell r="D2325" t="str">
            <v>Železobeton (ŽB)</v>
          </cell>
          <cell r="E2325">
            <v>1.58</v>
          </cell>
          <cell r="F2325">
            <v>1.58</v>
          </cell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</row>
        <row r="2328">
          <cell r="D2328" t="str">
            <v>Beton z keramzitu</v>
          </cell>
          <cell r="E2328">
            <v>0.48</v>
          </cell>
          <cell r="F2328">
            <v>0.48</v>
          </cell>
        </row>
        <row r="2329">
          <cell r="D2329" t="str">
            <v>Beton ze škváry</v>
          </cell>
          <cell r="E2329">
            <v>0.74</v>
          </cell>
          <cell r="F2329">
            <v>0.74</v>
          </cell>
        </row>
        <row r="2330">
          <cell r="D2330" t="str">
            <v>Beton z agloporitu</v>
          </cell>
          <cell r="E2330">
            <v>1.2</v>
          </cell>
          <cell r="F2330">
            <v>1.2</v>
          </cell>
        </row>
        <row r="2331">
          <cell r="D2331" t="str">
            <v>Beton z perlitu</v>
          </cell>
          <cell r="E2331">
            <v>0.13</v>
          </cell>
          <cell r="F2331">
            <v>0.13</v>
          </cell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</row>
        <row r="2333">
          <cell r="D2333" t="str">
            <v>Beton cihlový</v>
          </cell>
          <cell r="E2333">
            <v>0.63</v>
          </cell>
          <cell r="F2333">
            <v>0.63</v>
          </cell>
        </row>
        <row r="2334">
          <cell r="D2334" t="str">
            <v>Beton pilinový</v>
          </cell>
          <cell r="E2334">
            <v>0.22</v>
          </cell>
          <cell r="F2334">
            <v>0.22</v>
          </cell>
        </row>
        <row r="2335">
          <cell r="D2335" t="str">
            <v>Plynobeton</v>
          </cell>
          <cell r="E2335">
            <v>0.21</v>
          </cell>
          <cell r="F2335">
            <v>0.21</v>
          </cell>
        </row>
        <row r="2336">
          <cell r="D2336" t="str">
            <v>Plynosilikát</v>
          </cell>
          <cell r="E2336">
            <v>0.2</v>
          </cell>
          <cell r="F2336">
            <v>0.2</v>
          </cell>
        </row>
        <row r="2337">
          <cell r="D2337" t="str">
            <v>Keramzit</v>
          </cell>
          <cell r="E2337">
            <v>0.18</v>
          </cell>
          <cell r="F2337">
            <v>0.18</v>
          </cell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</row>
        <row r="2339">
          <cell r="D2339" t="str">
            <v>Strusková pemza</v>
          </cell>
          <cell r="E2339">
            <v>0.18</v>
          </cell>
          <cell r="F2339">
            <v>0.18</v>
          </cell>
        </row>
        <row r="2340">
          <cell r="D2340" t="str">
            <v>Křemelina</v>
          </cell>
          <cell r="E2340">
            <v>0.19</v>
          </cell>
          <cell r="F2340">
            <v>0.19</v>
          </cell>
        </row>
        <row r="2341">
          <cell r="D2341" t="str">
            <v>Korková drť</v>
          </cell>
          <cell r="E2341">
            <v>0.04</v>
          </cell>
          <cell r="F2341">
            <v>0.04</v>
          </cell>
        </row>
        <row r="2342">
          <cell r="D2342" t="str">
            <v>Piliny</v>
          </cell>
          <cell r="E2342">
            <v>0.12</v>
          </cell>
          <cell r="F2342">
            <v>0.12</v>
          </cell>
        </row>
        <row r="2343">
          <cell r="D2343" t="str">
            <v>Písek</v>
          </cell>
          <cell r="E2343">
            <v>0.95</v>
          </cell>
          <cell r="F2343">
            <v>0.95</v>
          </cell>
        </row>
        <row r="2344">
          <cell r="D2344" t="str">
            <v>Popílek</v>
          </cell>
          <cell r="E2344">
            <v>0.36</v>
          </cell>
          <cell r="F2344">
            <v>0.36</v>
          </cell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</row>
        <row r="2346">
          <cell r="D2346" t="str">
            <v>Štěrk</v>
          </cell>
          <cell r="E2346">
            <v>0.27</v>
          </cell>
          <cell r="F2346">
            <v>0.27</v>
          </cell>
        </row>
        <row r="2347">
          <cell r="D2347" t="str">
            <v>Expandovaný perlit</v>
          </cell>
          <cell r="E2347">
            <v>0.27</v>
          </cell>
          <cell r="F2347">
            <v>0.27</v>
          </cell>
        </row>
        <row r="2348">
          <cell r="D2348" t="str">
            <v>Čedič</v>
          </cell>
          <cell r="E2348">
            <v>2.9</v>
          </cell>
          <cell r="F2348">
            <v>2.9</v>
          </cell>
        </row>
        <row r="2349">
          <cell r="E2349">
            <v>4.2</v>
          </cell>
          <cell r="F2349">
            <v>4.2</v>
          </cell>
        </row>
        <row r="2350">
          <cell r="D2350" t="str">
            <v>Pískovec</v>
          </cell>
          <cell r="E2350">
            <v>1.4</v>
          </cell>
          <cell r="F2350">
            <v>1.4</v>
          </cell>
        </row>
        <row r="2351">
          <cell r="D2351" t="str">
            <v>Břidlice</v>
          </cell>
          <cell r="E2351">
            <v>1.7</v>
          </cell>
          <cell r="F2351">
            <v>1.7</v>
          </cell>
        </row>
        <row r="2352">
          <cell r="D2352" t="str">
            <v>Mramor</v>
          </cell>
          <cell r="E2352">
            <v>3.5</v>
          </cell>
          <cell r="F2352">
            <v>3.5</v>
          </cell>
        </row>
        <row r="2353">
          <cell r="D2353" t="str">
            <v>Vápenec</v>
          </cell>
          <cell r="E2353">
            <v>1.4</v>
          </cell>
          <cell r="F2353">
            <v>1.4</v>
          </cell>
        </row>
        <row r="2354">
          <cell r="D2354" t="str">
            <v>Žula</v>
          </cell>
          <cell r="E2354">
            <v>3.1</v>
          </cell>
          <cell r="F2354">
            <v>3.1</v>
          </cell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</row>
        <row r="2356">
          <cell r="D2356" t="str">
            <v>Hlína</v>
          </cell>
          <cell r="E2356">
            <v>0.7</v>
          </cell>
          <cell r="F2356">
            <v>0.7</v>
          </cell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</row>
        <row r="2448">
          <cell r="D2448" t="str">
            <v>Sendwix Therm</v>
          </cell>
          <cell r="E2448">
            <v>0.33</v>
          </cell>
          <cell r="F2448">
            <v>0.33</v>
          </cell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</row>
        <row r="2455">
          <cell r="D2455" t="str">
            <v>P4-600</v>
          </cell>
          <cell r="E2455">
            <v>0.18</v>
          </cell>
          <cell r="F2455">
            <v>0.18</v>
          </cell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C2513" t="str">
            <v>***Střešní krytiny, hydroizolace, plášť</v>
          </cell>
          <cell r="E2513" t="str">
            <v>***Omítky, sádrokarton, desky</v>
          </cell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C2528" t="str">
            <v>***Vzduchové vrstvy</v>
          </cell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M2538" t="str">
            <v>Un</v>
          </cell>
          <cell r="N2538" t="str">
            <v>Urec</v>
          </cell>
          <cell r="O2538" t="str">
            <v>b</v>
          </cell>
        </row>
        <row r="2539">
          <cell r="A2539" t="str">
            <v>***Tepelné izolace</v>
          </cell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E2553" t="str">
            <v>Plech</v>
          </cell>
          <cell r="F2553">
            <v>58</v>
          </cell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E2561" t="str">
            <v>Sendwix 6,8,12,16DF (KM BETA)</v>
          </cell>
          <cell r="F2561">
            <v>0.37</v>
          </cell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</row>
        <row r="2568">
          <cell r="A2568" t="str">
            <v>***Vzduchové vrstvy</v>
          </cell>
          <cell r="C2568" t="str">
            <v>***Roznášecí vrstvy, lepidla, nivelační stěrky</v>
          </cell>
          <cell r="E2568" t="str">
            <v xml:space="preserve">Zdivo z podélně děrovaných cihel Pk-CD </v>
          </cell>
          <cell r="F2568">
            <v>0.57999999999999996</v>
          </cell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</row>
        <row r="2573">
          <cell r="A2573" t="str">
            <v>***Sypké materiály</v>
          </cell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E2576" t="str">
            <v>***Vzduchové vrstvy</v>
          </cell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</row>
        <row r="2587">
          <cell r="A2587">
            <v>0</v>
          </cell>
          <cell r="B2587">
            <v>0</v>
          </cell>
          <cell r="C2587" t="str">
            <v>***Hydroizolace</v>
          </cell>
          <cell r="E2587">
            <v>0</v>
          </cell>
          <cell r="F2587">
            <v>0</v>
          </cell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E2589">
            <v>0</v>
          </cell>
          <cell r="F2589">
            <v>0</v>
          </cell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</row>
        <row r="2591">
          <cell r="A2591" t="str">
            <v>***Podlaha na zemině dle roku</v>
          </cell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E2594" t="str">
            <v>***Střešní krytiny, hydroizolace, plášť</v>
          </cell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</row>
        <row r="2597">
          <cell r="A2597" t="str">
            <v>****STŘECHY****</v>
          </cell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</row>
        <row r="2598">
          <cell r="A2598" t="str">
            <v>***Střešní krytiny, hydroizolace, plášť</v>
          </cell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E2602" t="str">
            <v>Keramické pálené tašky</v>
          </cell>
          <cell r="F2602">
            <v>1</v>
          </cell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E2603" t="str">
            <v>KINGSPAN jádro minerální vlákno</v>
          </cell>
          <cell r="F2603">
            <v>4.3999999999999997E-2</v>
          </cell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</row>
        <row r="2613">
          <cell r="A2613" t="str">
            <v>***Vzduchové vrstvy</v>
          </cell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E2614" t="str">
            <v>***Tepelné izolace</v>
          </cell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</row>
        <row r="2618">
          <cell r="A2618" t="str">
            <v>***Tepelné izolace</v>
          </cell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E2624" t="str">
            <v>***Nosné vrstvy</v>
          </cell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</row>
        <row r="2628">
          <cell r="A2628" t="str">
            <v>***Nosné vrstvy</v>
          </cell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</row>
        <row r="2638">
          <cell r="A2638" t="str">
            <v xml:space="preserve">***Omítky, záklop </v>
          </cell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</row>
        <row r="2646">
          <cell r="A2646" t="str">
            <v>***Nášlapné vrstvy</v>
          </cell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</row>
        <row r="2653">
          <cell r="A2653" t="str">
            <v>***Roznášecí vrstvy, lepidla, nivelační stěrky</v>
          </cell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</row>
        <row r="2661">
          <cell r="A2661" t="str">
            <v>***Mazaniny, potěry</v>
          </cell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E2666" t="str">
            <v>Keramzitbeton (průměr)</v>
          </cell>
          <cell r="F2666">
            <v>0.4</v>
          </cell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E2671" t="str">
            <v>Minerální kazetový podhled</v>
          </cell>
          <cell r="F2671">
            <v>0.3</v>
          </cell>
        </row>
        <row r="2672">
          <cell r="A2672" t="str">
            <v>***Hydroizolace</v>
          </cell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E2673" t="str">
            <v>Omítka vápenocementová</v>
          </cell>
          <cell r="F2673">
            <v>0.99</v>
          </cell>
        </row>
        <row r="2674">
          <cell r="A2674" t="str">
            <v>***Omítky, podhledy</v>
          </cell>
          <cell r="C2674" t="str">
            <v>***Nášlapné vrstvy</v>
          </cell>
          <cell r="E2674" t="str">
            <v>Sádrokarton</v>
          </cell>
          <cell r="F2674">
            <v>0.22</v>
          </cell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</row>
        <row r="2679">
          <cell r="A2679" t="str">
            <v>***Sypké materiály</v>
          </cell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E2681" t="str">
            <v>Rostlá půda (průměr)</v>
          </cell>
          <cell r="F2681">
            <v>1.9</v>
          </cell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</row>
        <row r="2687">
          <cell r="A2687" t="str">
            <v>****STĚNY****</v>
          </cell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</row>
        <row r="2688">
          <cell r="A2688" t="str">
            <v>***Omítky, sádrokarton, desky</v>
          </cell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E2689" t="str">
            <v>Koberec</v>
          </cell>
          <cell r="F2689">
            <v>6.5000000000000002E-2</v>
          </cell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</row>
        <row r="2699">
          <cell r="A2699" t="str">
            <v>***Tepelné izolace</v>
          </cell>
          <cell r="C2699" t="str">
            <v>Liaporbeton (průměr)</v>
          </cell>
          <cell r="D2699">
            <v>0.4</v>
          </cell>
          <cell r="E2699" t="str">
            <v>***Mazaniny, potěry</v>
          </cell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E2700" t="str">
            <v>Beton pilinový (průměr)</v>
          </cell>
          <cell r="F2700">
            <v>0.24</v>
          </cell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</row>
        <row r="2709">
          <cell r="A2709" t="str">
            <v>***Zdivo, nosné vrstvy, plášť</v>
          </cell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E2711" t="str">
            <v>Dřevovláknitá deska (λd =0,046)</v>
          </cell>
          <cell r="F2711">
            <v>4.5999999999999999E-2</v>
          </cell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E2713" t="str">
            <v>EPS Z (λd =0,039)</v>
          </cell>
          <cell r="F2713">
            <v>0.04</v>
          </cell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E2723" t="str">
            <v>***Nosné vrstvy</v>
          </cell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E2729" t="str">
            <v xml:space="preserve">Keramický strop HURDIS </v>
          </cell>
          <cell r="F2729">
            <v>0.6</v>
          </cell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E2734" t="str">
            <v>Minerální kazetový podhled</v>
          </cell>
          <cell r="F2734">
            <v>0.3</v>
          </cell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E2742" t="str">
            <v>Vzduchová vrstva tl. 300mm</v>
          </cell>
          <cell r="F2742">
            <v>1.7649999999999999</v>
          </cell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</row>
        <row r="2751">
          <cell r="A2751" t="str">
            <v>***Vzduchové vrstvy</v>
          </cell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</row>
        <row r="2756">
          <cell r="A2756" t="str">
            <v>***Vnitřní zateplení</v>
          </cell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P2880" t="str">
            <v>teplárenský modul</v>
          </cell>
          <cell r="Q2880" t="str">
            <v>Typ jednotky</v>
          </cell>
        </row>
        <row r="2881">
          <cell r="C2881" t="str">
            <v>normal</v>
          </cell>
          <cell r="D2881" t="str">
            <v>zvýšený</v>
          </cell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C3152" t="str">
            <v>***standardní***</v>
          </cell>
          <cell r="O3152" t="str">
            <v>***standardní***</v>
          </cell>
        </row>
        <row r="3153">
          <cell r="A3153" t="str">
            <v>**plynové**</v>
          </cell>
          <cell r="C3153" t="str">
            <v>**plynové**</v>
          </cell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60">
          <cell r="A3160" t="str">
            <v>**elektrické**</v>
          </cell>
          <cell r="C3160" t="str">
            <v>**elektrické**</v>
          </cell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8">
          <cell r="A3178" t="str">
            <v>***KONDENZAČNÍ S INTEGROVANÝM ZÁSOBNÍKEM***</v>
          </cell>
          <cell r="C3178" t="str">
            <v>***KONDENZAČNÍ S INTEGROVANÝM ZÁSOBNÍKEM***</v>
          </cell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C3179" t="str">
            <v>**plynové**</v>
          </cell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4">
          <cell r="A3194" t="str">
            <v>***KONDENZAČNÍ S PRŮTOKOVÝM OHŘEVEM***</v>
          </cell>
          <cell r="C3194" t="str">
            <v>***KONDENZAČNÍ S PRŮTOKOVÝM OHŘEVEM***</v>
          </cell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C3195" t="str">
            <v>**plynové**</v>
          </cell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8">
          <cell r="A3208" t="str">
            <v>***TEPELNÁ ČERPADLA***</v>
          </cell>
          <cell r="C3208" t="str">
            <v>***TEPELNÁ ČERPADLA***</v>
          </cell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N3220">
            <v>314721</v>
          </cell>
          <cell r="O3220" t="str">
            <v>TČ vzduch-voda 9,5 kW (A7/W35)</v>
          </cell>
          <cell r="Q3220" t="str">
            <v>Dimplex LA 12S-TUR</v>
          </cell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6">
          <cell r="A3246" t="str">
            <v>***KOTLE PRO KASKÁDOVÉ ZAPOJENÍ***</v>
          </cell>
          <cell r="C3246" t="str">
            <v>***KOTLE PRO KASKÁDOVÉ ZAPOJENÍ***</v>
          </cell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C3247" t="str">
            <v>**plynové**</v>
          </cell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4">
          <cell r="A3254" t="str">
            <v>**elektrické**</v>
          </cell>
          <cell r="C3254" t="str">
            <v>**elektrické**</v>
          </cell>
          <cell r="O3254" t="str">
            <v>**elektrické**</v>
          </cell>
          <cell r="P3254" t="str">
            <v>**elektrické**</v>
          </cell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5">
          <cell r="A3265" t="str">
            <v>***KONDENZAČNÍ KOTLE PRO VYTÁPĚNÍ***</v>
          </cell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Q3266" t="str">
            <v>Protherm Panter Condens 12 KKO-A</v>
          </cell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Q3267" t="str">
            <v>Buderus Logamax  plus GB062-14 H V2</v>
          </cell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Q3268" t="str">
            <v>Protherm Medvěd Condens 18 KKS</v>
          </cell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Q3283" t="str">
            <v>Enbra ADI CD 105</v>
          </cell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atření"/>
      <sheetName val="Úspory"/>
      <sheetName val="Výpočet nákladů a úspor"/>
    </sheetNames>
    <sheetDataSet>
      <sheetData sheetId="0"/>
      <sheetData sheetId="1"/>
      <sheetData sheetId="2">
        <row r="3">
          <cell r="G3"/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P219"/>
  <sheetViews>
    <sheetView topLeftCell="A3" workbookViewId="0">
      <selection activeCell="D127" sqref="D127"/>
    </sheetView>
  </sheetViews>
  <sheetFormatPr defaultRowHeight="14.5" x14ac:dyDescent="0.35"/>
  <sheetData>
    <row r="2" spans="2:16" x14ac:dyDescent="0.35">
      <c r="B2" s="75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16" x14ac:dyDescent="0.35"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2:16" x14ac:dyDescent="0.35">
      <c r="B4" s="74" t="s">
        <v>1</v>
      </c>
      <c r="C4" s="74" t="s">
        <v>2</v>
      </c>
      <c r="D4" s="74" t="s">
        <v>3</v>
      </c>
      <c r="E4" s="74" t="s">
        <v>4</v>
      </c>
      <c r="F4" s="74"/>
      <c r="G4" s="74"/>
      <c r="H4" s="74"/>
      <c r="I4" s="74"/>
      <c r="J4" s="74"/>
      <c r="K4" s="74"/>
      <c r="L4" s="74"/>
      <c r="M4" s="74"/>
      <c r="N4" s="74" t="s">
        <v>5</v>
      </c>
      <c r="O4" s="74" t="s">
        <v>6</v>
      </c>
      <c r="P4" s="74"/>
    </row>
    <row r="5" spans="2:16" x14ac:dyDescent="0.35"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2:16" x14ac:dyDescent="0.35">
      <c r="B6" s="74"/>
      <c r="C6" s="74"/>
      <c r="D6" s="74"/>
      <c r="E6" s="74" t="s">
        <v>7</v>
      </c>
      <c r="F6" s="74" t="s">
        <v>8</v>
      </c>
      <c r="G6" s="74"/>
      <c r="H6" s="74"/>
      <c r="I6" s="74"/>
      <c r="J6" s="74"/>
      <c r="K6" s="74" t="s">
        <v>9</v>
      </c>
      <c r="L6" s="74" t="s">
        <v>10</v>
      </c>
      <c r="M6" s="74" t="s">
        <v>11</v>
      </c>
      <c r="N6" s="74"/>
      <c r="O6" s="74" t="s">
        <v>12</v>
      </c>
      <c r="P6" s="74" t="s">
        <v>13</v>
      </c>
    </row>
    <row r="7" spans="2:16" x14ac:dyDescent="0.35">
      <c r="B7" s="74"/>
      <c r="C7" s="74"/>
      <c r="D7" s="74"/>
      <c r="E7" s="74"/>
      <c r="F7" s="74" t="s">
        <v>14</v>
      </c>
      <c r="G7" s="74" t="s">
        <v>15</v>
      </c>
      <c r="H7" s="74" t="s">
        <v>16</v>
      </c>
      <c r="I7" s="74"/>
      <c r="J7" s="74"/>
      <c r="K7" s="74"/>
      <c r="L7" s="74"/>
      <c r="M7" s="74"/>
      <c r="N7" s="74"/>
      <c r="O7" s="74"/>
      <c r="P7" s="74"/>
    </row>
    <row r="8" spans="2:16" x14ac:dyDescent="0.35"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2:16" x14ac:dyDescent="0.35">
      <c r="B9" s="74"/>
      <c r="C9" s="74"/>
      <c r="D9" s="1" t="s">
        <v>17</v>
      </c>
      <c r="E9" s="1" t="s">
        <v>18</v>
      </c>
      <c r="F9" s="1" t="s">
        <v>18</v>
      </c>
      <c r="G9" s="1" t="s">
        <v>18</v>
      </c>
      <c r="H9" s="1" t="s">
        <v>19</v>
      </c>
      <c r="I9" s="1" t="s">
        <v>20</v>
      </c>
      <c r="J9" s="1"/>
      <c r="K9" s="1" t="s">
        <v>21</v>
      </c>
      <c r="L9" s="1" t="s">
        <v>22</v>
      </c>
      <c r="M9" s="1" t="s">
        <v>22</v>
      </c>
      <c r="N9" s="1" t="str">
        <f>M9</f>
        <v>tis. Kč</v>
      </c>
      <c r="O9" s="1" t="str">
        <f>N9</f>
        <v>tis. Kč</v>
      </c>
      <c r="P9" s="1" t="str">
        <f>O9</f>
        <v>tis. Kč</v>
      </c>
    </row>
    <row r="10" spans="2:16" x14ac:dyDescent="0.35">
      <c r="B10" s="2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3"/>
      <c r="P10" s="3"/>
    </row>
    <row r="11" spans="2:16" x14ac:dyDescent="0.35">
      <c r="B11" s="2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16" x14ac:dyDescent="0.35">
      <c r="B12" s="2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16" x14ac:dyDescent="0.35">
      <c r="B13" s="2">
        <v>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16" x14ac:dyDescent="0.35">
      <c r="B14" s="2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16" x14ac:dyDescent="0.35">
      <c r="B15" s="2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16" x14ac:dyDescent="0.35">
      <c r="B16" s="2">
        <v>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35">
      <c r="B17" s="2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35">
      <c r="B18" s="2">
        <v>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35">
      <c r="B19" s="2">
        <v>10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x14ac:dyDescent="0.35">
      <c r="B20" s="70" t="s">
        <v>23</v>
      </c>
      <c r="C20" s="70"/>
      <c r="D20" s="70"/>
      <c r="E20" s="5">
        <f t="shared" ref="E20:P20" si="0">SUM(E10:E19)</f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</row>
    <row r="21" spans="2:16" ht="16.5" x14ac:dyDescent="0.45"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3"/>
      <c r="O21" s="70">
        <f>O20+P20</f>
        <v>0</v>
      </c>
      <c r="P21" s="70"/>
    </row>
    <row r="24" spans="2:16" x14ac:dyDescent="0.35">
      <c r="B24" s="75" t="s">
        <v>24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</row>
    <row r="25" spans="2:16" x14ac:dyDescent="0.35"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</row>
    <row r="26" spans="2:16" x14ac:dyDescent="0.35">
      <c r="B26" s="74" t="s">
        <v>1</v>
      </c>
      <c r="C26" s="74" t="s">
        <v>2</v>
      </c>
      <c r="D26" s="74" t="s">
        <v>3</v>
      </c>
      <c r="E26" s="74" t="s">
        <v>4</v>
      </c>
      <c r="F26" s="74"/>
      <c r="G26" s="74"/>
      <c r="H26" s="74"/>
      <c r="I26" s="74"/>
      <c r="J26" s="74"/>
      <c r="K26" s="74"/>
      <c r="L26" s="74"/>
      <c r="M26" s="74"/>
      <c r="N26" s="74" t="s">
        <v>5</v>
      </c>
      <c r="O26" s="74" t="s">
        <v>6</v>
      </c>
      <c r="P26" s="74"/>
    </row>
    <row r="27" spans="2:16" x14ac:dyDescent="0.35"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</row>
    <row r="28" spans="2:16" x14ac:dyDescent="0.35">
      <c r="B28" s="74"/>
      <c r="C28" s="74"/>
      <c r="D28" s="74"/>
      <c r="E28" s="74" t="s">
        <v>7</v>
      </c>
      <c r="F28" s="74" t="s">
        <v>8</v>
      </c>
      <c r="G28" s="74"/>
      <c r="H28" s="74"/>
      <c r="I28" s="74"/>
      <c r="J28" s="74"/>
      <c r="K28" s="74" t="s">
        <v>9</v>
      </c>
      <c r="L28" s="74" t="s">
        <v>10</v>
      </c>
      <c r="M28" s="74" t="s">
        <v>11</v>
      </c>
      <c r="N28" s="74"/>
      <c r="O28" s="74" t="s">
        <v>12</v>
      </c>
      <c r="P28" s="74" t="s">
        <v>13</v>
      </c>
    </row>
    <row r="29" spans="2:16" x14ac:dyDescent="0.35">
      <c r="B29" s="74"/>
      <c r="C29" s="74"/>
      <c r="D29" s="74"/>
      <c r="E29" s="74"/>
      <c r="F29" s="74" t="s">
        <v>14</v>
      </c>
      <c r="G29" s="74" t="s">
        <v>15</v>
      </c>
      <c r="H29" s="74" t="s">
        <v>16</v>
      </c>
      <c r="I29" s="74"/>
      <c r="J29" s="74"/>
      <c r="K29" s="74"/>
      <c r="L29" s="74"/>
      <c r="M29" s="74"/>
      <c r="N29" s="74"/>
      <c r="O29" s="74"/>
      <c r="P29" s="74"/>
    </row>
    <row r="30" spans="2:16" x14ac:dyDescent="0.35"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</row>
    <row r="31" spans="2:16" x14ac:dyDescent="0.35">
      <c r="B31" s="74"/>
      <c r="C31" s="74"/>
      <c r="D31" s="1" t="s">
        <v>17</v>
      </c>
      <c r="E31" s="1" t="s">
        <v>18</v>
      </c>
      <c r="F31" s="1" t="s">
        <v>18</v>
      </c>
      <c r="G31" s="1" t="s">
        <v>18</v>
      </c>
      <c r="H31" s="1" t="s">
        <v>19</v>
      </c>
      <c r="I31" s="1" t="s">
        <v>20</v>
      </c>
      <c r="J31" s="1"/>
      <c r="K31" s="1" t="s">
        <v>21</v>
      </c>
      <c r="L31" s="1" t="s">
        <v>22</v>
      </c>
      <c r="M31" s="1" t="s">
        <v>22</v>
      </c>
      <c r="N31" s="1" t="str">
        <f>M31</f>
        <v>tis. Kč</v>
      </c>
      <c r="O31" s="1" t="str">
        <f>N31</f>
        <v>tis. Kč</v>
      </c>
      <c r="P31" s="1" t="str">
        <f>O31</f>
        <v>tis. Kč</v>
      </c>
    </row>
    <row r="32" spans="2:16" x14ac:dyDescent="0.35">
      <c r="B32" s="2">
        <v>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  <c r="O32" s="3"/>
      <c r="P32" s="3"/>
    </row>
    <row r="33" spans="2:16" x14ac:dyDescent="0.35">
      <c r="B33" s="2">
        <v>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4"/>
      <c r="O33" s="3"/>
      <c r="P33" s="3"/>
    </row>
    <row r="34" spans="2:16" x14ac:dyDescent="0.35">
      <c r="B34" s="2">
        <v>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35">
      <c r="B35" s="2">
        <v>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35">
      <c r="B36" s="2">
        <v>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35">
      <c r="B37" s="2">
        <v>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35">
      <c r="B38" s="2">
        <v>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35">
      <c r="B39" s="2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35">
      <c r="B40" s="2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35">
      <c r="B41" s="2">
        <v>10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x14ac:dyDescent="0.35">
      <c r="B42" s="70" t="s">
        <v>23</v>
      </c>
      <c r="C42" s="70"/>
      <c r="D42" s="70"/>
      <c r="E42" s="5">
        <f t="shared" ref="E42:P42" si="1">SUM(E32:E41)</f>
        <v>0</v>
      </c>
      <c r="F42" s="5">
        <f t="shared" si="1"/>
        <v>0</v>
      </c>
      <c r="G42" s="5">
        <f t="shared" si="1"/>
        <v>0</v>
      </c>
      <c r="H42" s="5">
        <f t="shared" si="1"/>
        <v>0</v>
      </c>
      <c r="I42" s="5">
        <f t="shared" si="1"/>
        <v>0</v>
      </c>
      <c r="J42" s="5">
        <f t="shared" si="1"/>
        <v>0</v>
      </c>
      <c r="K42" s="5">
        <f t="shared" si="1"/>
        <v>0</v>
      </c>
      <c r="L42" s="5">
        <f t="shared" si="1"/>
        <v>0</v>
      </c>
      <c r="M42" s="5">
        <f t="shared" si="1"/>
        <v>0</v>
      </c>
      <c r="N42" s="5">
        <f t="shared" si="1"/>
        <v>0</v>
      </c>
      <c r="O42" s="5">
        <f t="shared" si="1"/>
        <v>0</v>
      </c>
      <c r="P42" s="5">
        <f t="shared" si="1"/>
        <v>0</v>
      </c>
    </row>
    <row r="43" spans="2:16" ht="16.5" x14ac:dyDescent="0.45">
      <c r="B43" s="71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3"/>
      <c r="O43" s="70">
        <f>O42+P42</f>
        <v>0</v>
      </c>
      <c r="P43" s="70"/>
    </row>
    <row r="46" spans="2:16" x14ac:dyDescent="0.35">
      <c r="B46" s="75" t="s">
        <v>25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2:16" x14ac:dyDescent="0.35"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</row>
    <row r="48" spans="2:16" x14ac:dyDescent="0.35">
      <c r="B48" s="74" t="s">
        <v>1</v>
      </c>
      <c r="C48" s="74" t="s">
        <v>2</v>
      </c>
      <c r="D48" s="74" t="s">
        <v>3</v>
      </c>
      <c r="E48" s="74" t="s">
        <v>4</v>
      </c>
      <c r="F48" s="74"/>
      <c r="G48" s="74"/>
      <c r="H48" s="74"/>
      <c r="I48" s="74"/>
      <c r="J48" s="74"/>
      <c r="K48" s="74"/>
      <c r="L48" s="74"/>
      <c r="M48" s="74"/>
      <c r="N48" s="74" t="s">
        <v>5</v>
      </c>
      <c r="O48" s="74" t="s">
        <v>6</v>
      </c>
      <c r="P48" s="74"/>
    </row>
    <row r="49" spans="2:16" x14ac:dyDescent="0.35"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</row>
    <row r="50" spans="2:16" x14ac:dyDescent="0.35">
      <c r="B50" s="74"/>
      <c r="C50" s="74"/>
      <c r="D50" s="74"/>
      <c r="E50" s="74" t="s">
        <v>7</v>
      </c>
      <c r="F50" s="74" t="s">
        <v>8</v>
      </c>
      <c r="G50" s="74"/>
      <c r="H50" s="74"/>
      <c r="I50" s="74"/>
      <c r="J50" s="74"/>
      <c r="K50" s="74" t="s">
        <v>9</v>
      </c>
      <c r="L50" s="74" t="s">
        <v>10</v>
      </c>
      <c r="M50" s="74" t="s">
        <v>11</v>
      </c>
      <c r="N50" s="74"/>
      <c r="O50" s="74" t="s">
        <v>12</v>
      </c>
      <c r="P50" s="74" t="s">
        <v>13</v>
      </c>
    </row>
    <row r="51" spans="2:16" x14ac:dyDescent="0.35">
      <c r="B51" s="74"/>
      <c r="C51" s="74"/>
      <c r="D51" s="74"/>
      <c r="E51" s="74"/>
      <c r="F51" s="74" t="s">
        <v>14</v>
      </c>
      <c r="G51" s="74" t="s">
        <v>15</v>
      </c>
      <c r="H51" s="74" t="s">
        <v>16</v>
      </c>
      <c r="I51" s="74"/>
      <c r="J51" s="74"/>
      <c r="K51" s="74"/>
      <c r="L51" s="74"/>
      <c r="M51" s="74"/>
      <c r="N51" s="74"/>
      <c r="O51" s="74"/>
      <c r="P51" s="74"/>
    </row>
    <row r="52" spans="2:16" x14ac:dyDescent="0.35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</row>
    <row r="53" spans="2:16" x14ac:dyDescent="0.35">
      <c r="B53" s="74"/>
      <c r="C53" s="74"/>
      <c r="D53" s="1" t="s">
        <v>17</v>
      </c>
      <c r="E53" s="1" t="s">
        <v>18</v>
      </c>
      <c r="F53" s="1" t="s">
        <v>18</v>
      </c>
      <c r="G53" s="1" t="s">
        <v>18</v>
      </c>
      <c r="H53" s="1" t="s">
        <v>19</v>
      </c>
      <c r="I53" s="1" t="s">
        <v>20</v>
      </c>
      <c r="J53" s="1"/>
      <c r="K53" s="1" t="s">
        <v>21</v>
      </c>
      <c r="L53" s="1" t="s">
        <v>22</v>
      </c>
      <c r="M53" s="1" t="s">
        <v>22</v>
      </c>
      <c r="N53" s="1" t="str">
        <f>M53</f>
        <v>tis. Kč</v>
      </c>
      <c r="O53" s="1" t="str">
        <f>N53</f>
        <v>tis. Kč</v>
      </c>
      <c r="P53" s="1" t="str">
        <f>O53</f>
        <v>tis. Kč</v>
      </c>
    </row>
    <row r="54" spans="2:16" x14ac:dyDescent="0.35">
      <c r="B54" s="2">
        <v>1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3"/>
      <c r="P54" s="3"/>
    </row>
    <row r="55" spans="2:16" x14ac:dyDescent="0.35">
      <c r="B55" s="2">
        <v>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3"/>
      <c r="P55" s="3"/>
    </row>
    <row r="56" spans="2:16" x14ac:dyDescent="0.35">
      <c r="B56" s="2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3"/>
      <c r="P56" s="3"/>
    </row>
    <row r="57" spans="2:16" x14ac:dyDescent="0.35">
      <c r="B57" s="2">
        <v>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35">
      <c r="B58" s="2">
        <v>5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35">
      <c r="B59" s="2">
        <v>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35">
      <c r="B60" s="2">
        <v>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35">
      <c r="B61" s="2">
        <v>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35">
      <c r="B62" s="2">
        <v>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35">
      <c r="B63" s="2">
        <v>10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x14ac:dyDescent="0.35">
      <c r="B64" s="70" t="s">
        <v>23</v>
      </c>
      <c r="C64" s="70"/>
      <c r="D64" s="70"/>
      <c r="E64" s="5">
        <f t="shared" ref="E64:P64" si="2">SUM(E54:E63)</f>
        <v>0</v>
      </c>
      <c r="F64" s="5">
        <f t="shared" si="2"/>
        <v>0</v>
      </c>
      <c r="G64" s="5">
        <f t="shared" si="2"/>
        <v>0</v>
      </c>
      <c r="H64" s="5">
        <f t="shared" si="2"/>
        <v>0</v>
      </c>
      <c r="I64" s="5">
        <f t="shared" si="2"/>
        <v>0</v>
      </c>
      <c r="J64" s="5">
        <f t="shared" si="2"/>
        <v>0</v>
      </c>
      <c r="K64" s="5">
        <f t="shared" si="2"/>
        <v>0</v>
      </c>
      <c r="L64" s="5">
        <f t="shared" si="2"/>
        <v>0</v>
      </c>
      <c r="M64" s="5">
        <f t="shared" si="2"/>
        <v>0</v>
      </c>
      <c r="N64" s="5">
        <f t="shared" si="2"/>
        <v>0</v>
      </c>
      <c r="O64" s="5">
        <f t="shared" si="2"/>
        <v>0</v>
      </c>
      <c r="P64" s="5">
        <f t="shared" si="2"/>
        <v>0</v>
      </c>
    </row>
    <row r="65" spans="2:16" ht="16.5" x14ac:dyDescent="0.45">
      <c r="B65" s="71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3"/>
      <c r="O65" s="70">
        <f>O64+P64</f>
        <v>0</v>
      </c>
      <c r="P65" s="70"/>
    </row>
    <row r="68" spans="2:16" x14ac:dyDescent="0.35">
      <c r="B68" s="75" t="s">
        <v>26</v>
      </c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</row>
    <row r="69" spans="2:16" x14ac:dyDescent="0.35"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</row>
    <row r="70" spans="2:16" x14ac:dyDescent="0.35">
      <c r="B70" s="74" t="s">
        <v>1</v>
      </c>
      <c r="C70" s="74" t="s">
        <v>2</v>
      </c>
      <c r="D70" s="74" t="s">
        <v>3</v>
      </c>
      <c r="E70" s="74" t="s">
        <v>4</v>
      </c>
      <c r="F70" s="74"/>
      <c r="G70" s="74"/>
      <c r="H70" s="74"/>
      <c r="I70" s="74"/>
      <c r="J70" s="74"/>
      <c r="K70" s="74"/>
      <c r="L70" s="74"/>
      <c r="M70" s="74"/>
      <c r="N70" s="74" t="s">
        <v>5</v>
      </c>
      <c r="O70" s="74" t="s">
        <v>6</v>
      </c>
      <c r="P70" s="74"/>
    </row>
    <row r="71" spans="2:16" x14ac:dyDescent="0.35"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</row>
    <row r="72" spans="2:16" x14ac:dyDescent="0.35">
      <c r="B72" s="74"/>
      <c r="C72" s="74"/>
      <c r="D72" s="74"/>
      <c r="E72" s="74" t="s">
        <v>7</v>
      </c>
      <c r="F72" s="74" t="s">
        <v>8</v>
      </c>
      <c r="G72" s="74"/>
      <c r="H72" s="74"/>
      <c r="I72" s="74"/>
      <c r="J72" s="74"/>
      <c r="K72" s="74" t="s">
        <v>9</v>
      </c>
      <c r="L72" s="74" t="s">
        <v>10</v>
      </c>
      <c r="M72" s="74" t="s">
        <v>11</v>
      </c>
      <c r="N72" s="74"/>
      <c r="O72" s="74" t="s">
        <v>12</v>
      </c>
      <c r="P72" s="74" t="s">
        <v>13</v>
      </c>
    </row>
    <row r="73" spans="2:16" x14ac:dyDescent="0.35">
      <c r="B73" s="74"/>
      <c r="C73" s="74"/>
      <c r="D73" s="74"/>
      <c r="E73" s="74"/>
      <c r="F73" s="74" t="s">
        <v>14</v>
      </c>
      <c r="G73" s="74" t="s">
        <v>15</v>
      </c>
      <c r="H73" s="74" t="s">
        <v>16</v>
      </c>
      <c r="I73" s="74"/>
      <c r="J73" s="74"/>
      <c r="K73" s="74"/>
      <c r="L73" s="74"/>
      <c r="M73" s="74"/>
      <c r="N73" s="74"/>
      <c r="O73" s="74"/>
      <c r="P73" s="74"/>
    </row>
    <row r="74" spans="2:16" x14ac:dyDescent="0.35"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</row>
    <row r="75" spans="2:16" x14ac:dyDescent="0.35">
      <c r="B75" s="74"/>
      <c r="C75" s="74"/>
      <c r="D75" s="1" t="s">
        <v>17</v>
      </c>
      <c r="E75" s="1" t="s">
        <v>18</v>
      </c>
      <c r="F75" s="1" t="s">
        <v>18</v>
      </c>
      <c r="G75" s="1" t="s">
        <v>18</v>
      </c>
      <c r="H75" s="1" t="s">
        <v>19</v>
      </c>
      <c r="I75" s="1" t="s">
        <v>20</v>
      </c>
      <c r="J75" s="1"/>
      <c r="K75" s="1" t="s">
        <v>21</v>
      </c>
      <c r="L75" s="1" t="s">
        <v>22</v>
      </c>
      <c r="M75" s="1" t="s">
        <v>22</v>
      </c>
      <c r="N75" s="1" t="str">
        <f>M75</f>
        <v>tis. Kč</v>
      </c>
      <c r="O75" s="1" t="str">
        <f>N75</f>
        <v>tis. Kč</v>
      </c>
      <c r="P75" s="1" t="str">
        <f>O75</f>
        <v>tis. Kč</v>
      </c>
    </row>
    <row r="76" spans="2:16" x14ac:dyDescent="0.35">
      <c r="B76" s="2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3"/>
      <c r="P76" s="3"/>
    </row>
    <row r="77" spans="2:16" x14ac:dyDescent="0.35">
      <c r="B77" s="2">
        <v>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3"/>
      <c r="P77" s="3"/>
    </row>
    <row r="78" spans="2:16" x14ac:dyDescent="0.35">
      <c r="B78" s="2">
        <v>3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3"/>
      <c r="P78" s="3"/>
    </row>
    <row r="79" spans="2:16" x14ac:dyDescent="0.35">
      <c r="B79" s="2">
        <v>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3"/>
      <c r="P79" s="3"/>
    </row>
    <row r="80" spans="2:16" x14ac:dyDescent="0.35">
      <c r="B80" s="2">
        <v>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35">
      <c r="B81" s="2">
        <v>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35">
      <c r="B82" s="2">
        <v>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35">
      <c r="B83" s="2">
        <v>8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35">
      <c r="B84" s="2">
        <v>9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35">
      <c r="B85" s="2">
        <v>10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x14ac:dyDescent="0.35">
      <c r="B86" s="70" t="s">
        <v>23</v>
      </c>
      <c r="C86" s="70"/>
      <c r="D86" s="70"/>
      <c r="E86" s="5">
        <f t="shared" ref="E86:P86" si="3">SUM(E76:E85)</f>
        <v>0</v>
      </c>
      <c r="F86" s="5">
        <f t="shared" si="3"/>
        <v>0</v>
      </c>
      <c r="G86" s="5">
        <f t="shared" si="3"/>
        <v>0</v>
      </c>
      <c r="H86" s="5">
        <f t="shared" si="3"/>
        <v>0</v>
      </c>
      <c r="I86" s="5">
        <f t="shared" si="3"/>
        <v>0</v>
      </c>
      <c r="J86" s="5">
        <f t="shared" si="3"/>
        <v>0</v>
      </c>
      <c r="K86" s="5">
        <f t="shared" si="3"/>
        <v>0</v>
      </c>
      <c r="L86" s="5">
        <f t="shared" si="3"/>
        <v>0</v>
      </c>
      <c r="M86" s="5">
        <f t="shared" si="3"/>
        <v>0</v>
      </c>
      <c r="N86" s="5">
        <f t="shared" si="3"/>
        <v>0</v>
      </c>
      <c r="O86" s="5">
        <f t="shared" si="3"/>
        <v>0</v>
      </c>
      <c r="P86" s="5">
        <f t="shared" si="3"/>
        <v>0</v>
      </c>
    </row>
    <row r="87" spans="2:16" ht="16.5" x14ac:dyDescent="0.45">
      <c r="B87" s="71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3"/>
      <c r="O87" s="70">
        <f>O86+P86</f>
        <v>0</v>
      </c>
      <c r="P87" s="70"/>
    </row>
    <row r="90" spans="2:16" x14ac:dyDescent="0.35">
      <c r="B90" s="75" t="s">
        <v>27</v>
      </c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</row>
    <row r="91" spans="2:16" x14ac:dyDescent="0.35"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</row>
    <row r="92" spans="2:16" x14ac:dyDescent="0.35">
      <c r="B92" s="74" t="s">
        <v>1</v>
      </c>
      <c r="C92" s="74" t="s">
        <v>2</v>
      </c>
      <c r="D92" s="74" t="s">
        <v>3</v>
      </c>
      <c r="E92" s="74" t="s">
        <v>4</v>
      </c>
      <c r="F92" s="74"/>
      <c r="G92" s="74"/>
      <c r="H92" s="74"/>
      <c r="I92" s="74"/>
      <c r="J92" s="74"/>
      <c r="K92" s="74"/>
      <c r="L92" s="74"/>
      <c r="M92" s="74"/>
      <c r="N92" s="74" t="s">
        <v>5</v>
      </c>
      <c r="O92" s="74" t="s">
        <v>6</v>
      </c>
      <c r="P92" s="74"/>
    </row>
    <row r="93" spans="2:16" x14ac:dyDescent="0.35"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</row>
    <row r="94" spans="2:16" x14ac:dyDescent="0.35">
      <c r="B94" s="74"/>
      <c r="C94" s="74"/>
      <c r="D94" s="74"/>
      <c r="E94" s="74" t="s">
        <v>7</v>
      </c>
      <c r="F94" s="74" t="s">
        <v>8</v>
      </c>
      <c r="G94" s="74"/>
      <c r="H94" s="74"/>
      <c r="I94" s="74"/>
      <c r="J94" s="74"/>
      <c r="K94" s="74" t="s">
        <v>9</v>
      </c>
      <c r="L94" s="74" t="s">
        <v>10</v>
      </c>
      <c r="M94" s="74" t="s">
        <v>11</v>
      </c>
      <c r="N94" s="74"/>
      <c r="O94" s="74" t="s">
        <v>12</v>
      </c>
      <c r="P94" s="74" t="s">
        <v>13</v>
      </c>
    </row>
    <row r="95" spans="2:16" x14ac:dyDescent="0.35">
      <c r="B95" s="74"/>
      <c r="C95" s="74"/>
      <c r="D95" s="74"/>
      <c r="E95" s="74"/>
      <c r="F95" s="74" t="s">
        <v>14</v>
      </c>
      <c r="G95" s="74" t="s">
        <v>15</v>
      </c>
      <c r="H95" s="74" t="s">
        <v>16</v>
      </c>
      <c r="I95" s="74"/>
      <c r="J95" s="74"/>
      <c r="K95" s="74"/>
      <c r="L95" s="74"/>
      <c r="M95" s="74"/>
      <c r="N95" s="74"/>
      <c r="O95" s="74"/>
      <c r="P95" s="74"/>
    </row>
    <row r="96" spans="2:16" x14ac:dyDescent="0.35"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</row>
    <row r="97" spans="2:16" x14ac:dyDescent="0.35">
      <c r="B97" s="74"/>
      <c r="C97" s="74"/>
      <c r="D97" s="1" t="s">
        <v>17</v>
      </c>
      <c r="E97" s="1" t="s">
        <v>18</v>
      </c>
      <c r="F97" s="1" t="s">
        <v>18</v>
      </c>
      <c r="G97" s="1" t="s">
        <v>18</v>
      </c>
      <c r="H97" s="1" t="s">
        <v>19</v>
      </c>
      <c r="I97" s="1" t="s">
        <v>20</v>
      </c>
      <c r="J97" s="1"/>
      <c r="K97" s="1" t="s">
        <v>21</v>
      </c>
      <c r="L97" s="1" t="s">
        <v>22</v>
      </c>
      <c r="M97" s="1" t="s">
        <v>22</v>
      </c>
      <c r="N97" s="1" t="str">
        <f>M97</f>
        <v>tis. Kč</v>
      </c>
      <c r="O97" s="1" t="str">
        <f>N97</f>
        <v>tis. Kč</v>
      </c>
      <c r="P97" s="1" t="str">
        <f>O97</f>
        <v>tis. Kč</v>
      </c>
    </row>
    <row r="98" spans="2:16" x14ac:dyDescent="0.35">
      <c r="B98" s="2">
        <v>1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3"/>
      <c r="P98" s="3"/>
    </row>
    <row r="99" spans="2:16" x14ac:dyDescent="0.35">
      <c r="B99" s="2">
        <v>2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3"/>
      <c r="P99" s="3"/>
    </row>
    <row r="100" spans="2:16" x14ac:dyDescent="0.35">
      <c r="B100" s="2">
        <v>3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3"/>
      <c r="P100" s="3"/>
    </row>
    <row r="101" spans="2:16" x14ac:dyDescent="0.35">
      <c r="B101" s="2">
        <v>4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3"/>
      <c r="P101" s="3"/>
    </row>
    <row r="102" spans="2:16" x14ac:dyDescent="0.35">
      <c r="B102" s="2">
        <v>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3"/>
      <c r="P102" s="3"/>
    </row>
    <row r="103" spans="2:16" x14ac:dyDescent="0.35">
      <c r="B103" s="2">
        <v>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35">
      <c r="B104" s="2">
        <v>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35">
      <c r="B105" s="2">
        <v>8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35">
      <c r="B106" s="2">
        <v>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35">
      <c r="B107" s="2">
        <v>10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x14ac:dyDescent="0.35">
      <c r="B108" s="70" t="s">
        <v>23</v>
      </c>
      <c r="C108" s="70"/>
      <c r="D108" s="70"/>
      <c r="E108" s="5">
        <f t="shared" ref="E108:P108" si="4">SUM(E98:E107)</f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</row>
    <row r="109" spans="2:16" ht="16.5" x14ac:dyDescent="0.45"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3"/>
      <c r="O109" s="70">
        <f>O108+P108</f>
        <v>0</v>
      </c>
      <c r="P109" s="70"/>
    </row>
    <row r="112" spans="2:16" x14ac:dyDescent="0.35">
      <c r="B112" s="75" t="s">
        <v>28</v>
      </c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</row>
    <row r="113" spans="2:16" x14ac:dyDescent="0.35"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</row>
    <row r="114" spans="2:16" x14ac:dyDescent="0.35">
      <c r="B114" s="74" t="s">
        <v>1</v>
      </c>
      <c r="C114" s="74" t="s">
        <v>2</v>
      </c>
      <c r="D114" s="74" t="s">
        <v>3</v>
      </c>
      <c r="E114" s="74" t="s">
        <v>4</v>
      </c>
      <c r="F114" s="74"/>
      <c r="G114" s="74"/>
      <c r="H114" s="74"/>
      <c r="I114" s="74"/>
      <c r="J114" s="74"/>
      <c r="K114" s="74"/>
      <c r="L114" s="74"/>
      <c r="M114" s="74"/>
      <c r="N114" s="74" t="s">
        <v>5</v>
      </c>
      <c r="O114" s="74" t="s">
        <v>6</v>
      </c>
      <c r="P114" s="74"/>
    </row>
    <row r="115" spans="2:16" x14ac:dyDescent="0.35"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</row>
    <row r="116" spans="2:16" x14ac:dyDescent="0.35">
      <c r="B116" s="74"/>
      <c r="C116" s="74"/>
      <c r="D116" s="74"/>
      <c r="E116" s="74" t="s">
        <v>7</v>
      </c>
      <c r="F116" s="74" t="s">
        <v>8</v>
      </c>
      <c r="G116" s="74"/>
      <c r="H116" s="74"/>
      <c r="I116" s="74"/>
      <c r="J116" s="74"/>
      <c r="K116" s="74" t="s">
        <v>9</v>
      </c>
      <c r="L116" s="74" t="s">
        <v>10</v>
      </c>
      <c r="M116" s="74" t="s">
        <v>11</v>
      </c>
      <c r="N116" s="74"/>
      <c r="O116" s="74" t="s">
        <v>12</v>
      </c>
      <c r="P116" s="74" t="s">
        <v>13</v>
      </c>
    </row>
    <row r="117" spans="2:16" x14ac:dyDescent="0.35">
      <c r="B117" s="74"/>
      <c r="C117" s="74"/>
      <c r="D117" s="74"/>
      <c r="E117" s="74"/>
      <c r="F117" s="74" t="s">
        <v>14</v>
      </c>
      <c r="G117" s="74" t="s">
        <v>15</v>
      </c>
      <c r="H117" s="74" t="s">
        <v>16</v>
      </c>
      <c r="I117" s="74"/>
      <c r="J117" s="74"/>
      <c r="K117" s="74"/>
      <c r="L117" s="74"/>
      <c r="M117" s="74"/>
      <c r="N117" s="74"/>
      <c r="O117" s="74"/>
      <c r="P117" s="74"/>
    </row>
    <row r="118" spans="2:16" x14ac:dyDescent="0.35"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</row>
    <row r="119" spans="2:16" x14ac:dyDescent="0.35">
      <c r="B119" s="74"/>
      <c r="C119" s="74"/>
      <c r="D119" s="1" t="s">
        <v>17</v>
      </c>
      <c r="E119" s="1" t="s">
        <v>18</v>
      </c>
      <c r="F119" s="1" t="s">
        <v>18</v>
      </c>
      <c r="G119" s="1" t="s">
        <v>18</v>
      </c>
      <c r="H119" s="1" t="s">
        <v>19</v>
      </c>
      <c r="I119" s="1" t="s">
        <v>20</v>
      </c>
      <c r="J119" s="1"/>
      <c r="K119" s="1" t="s">
        <v>21</v>
      </c>
      <c r="L119" s="1" t="s">
        <v>22</v>
      </c>
      <c r="M119" s="1" t="s">
        <v>22</v>
      </c>
      <c r="N119" s="1" t="str">
        <f>M119</f>
        <v>tis. Kč</v>
      </c>
      <c r="O119" s="1" t="str">
        <f>N119</f>
        <v>tis. Kč</v>
      </c>
      <c r="P119" s="1" t="str">
        <f>O119</f>
        <v>tis. Kč</v>
      </c>
    </row>
    <row r="120" spans="2:16" x14ac:dyDescent="0.35">
      <c r="B120" s="2">
        <v>1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3"/>
      <c r="P120" s="3"/>
    </row>
    <row r="121" spans="2:16" x14ac:dyDescent="0.35">
      <c r="B121" s="2">
        <v>2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3"/>
      <c r="P121" s="3"/>
    </row>
    <row r="122" spans="2:16" x14ac:dyDescent="0.35">
      <c r="B122" s="2">
        <v>3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3"/>
      <c r="P122" s="3"/>
    </row>
    <row r="123" spans="2:16" x14ac:dyDescent="0.35">
      <c r="B123" s="2">
        <v>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3"/>
      <c r="P123" s="3"/>
    </row>
    <row r="124" spans="2:16" x14ac:dyDescent="0.35">
      <c r="B124" s="2">
        <v>5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3"/>
      <c r="P124" s="3"/>
    </row>
    <row r="125" spans="2:16" x14ac:dyDescent="0.35">
      <c r="B125" s="2">
        <v>6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3"/>
      <c r="P125" s="3"/>
    </row>
    <row r="126" spans="2:16" x14ac:dyDescent="0.35">
      <c r="B126" s="2">
        <v>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x14ac:dyDescent="0.35">
      <c r="B127" s="2">
        <v>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x14ac:dyDescent="0.35">
      <c r="B128" s="2">
        <v>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x14ac:dyDescent="0.35">
      <c r="B129" s="2">
        <v>10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x14ac:dyDescent="0.35">
      <c r="B130" s="70" t="s">
        <v>23</v>
      </c>
      <c r="C130" s="70"/>
      <c r="D130" s="70"/>
      <c r="E130" s="5">
        <f t="shared" ref="E130:P130" si="5">SUM(E120:E129)</f>
        <v>0</v>
      </c>
      <c r="F130" s="5">
        <f t="shared" si="5"/>
        <v>0</v>
      </c>
      <c r="G130" s="5">
        <f t="shared" si="5"/>
        <v>0</v>
      </c>
      <c r="H130" s="5">
        <f t="shared" si="5"/>
        <v>0</v>
      </c>
      <c r="I130" s="5">
        <f t="shared" si="5"/>
        <v>0</v>
      </c>
      <c r="J130" s="5">
        <f t="shared" si="5"/>
        <v>0</v>
      </c>
      <c r="K130" s="5">
        <f t="shared" si="5"/>
        <v>0</v>
      </c>
      <c r="L130" s="5">
        <f t="shared" si="5"/>
        <v>0</v>
      </c>
      <c r="M130" s="5">
        <f t="shared" si="5"/>
        <v>0</v>
      </c>
      <c r="N130" s="5">
        <f t="shared" si="5"/>
        <v>0</v>
      </c>
      <c r="O130" s="5">
        <f t="shared" si="5"/>
        <v>0</v>
      </c>
      <c r="P130" s="5">
        <f t="shared" si="5"/>
        <v>0</v>
      </c>
    </row>
    <row r="131" spans="2:16" ht="16.5" x14ac:dyDescent="0.45">
      <c r="B131" s="71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3"/>
      <c r="O131" s="70">
        <f>O130+P130</f>
        <v>0</v>
      </c>
      <c r="P131" s="70"/>
    </row>
    <row r="134" spans="2:16" x14ac:dyDescent="0.35">
      <c r="B134" s="75" t="s">
        <v>29</v>
      </c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</row>
    <row r="135" spans="2:16" x14ac:dyDescent="0.35"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</row>
    <row r="136" spans="2:16" x14ac:dyDescent="0.35">
      <c r="B136" s="74" t="s">
        <v>1</v>
      </c>
      <c r="C136" s="74" t="s">
        <v>2</v>
      </c>
      <c r="D136" s="74" t="s">
        <v>3</v>
      </c>
      <c r="E136" s="74" t="s">
        <v>4</v>
      </c>
      <c r="F136" s="74"/>
      <c r="G136" s="74"/>
      <c r="H136" s="74"/>
      <c r="I136" s="74"/>
      <c r="J136" s="74"/>
      <c r="K136" s="74"/>
      <c r="L136" s="74"/>
      <c r="M136" s="74"/>
      <c r="N136" s="74" t="s">
        <v>5</v>
      </c>
      <c r="O136" s="74" t="s">
        <v>6</v>
      </c>
      <c r="P136" s="74"/>
    </row>
    <row r="137" spans="2:16" x14ac:dyDescent="0.35"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</row>
    <row r="138" spans="2:16" x14ac:dyDescent="0.35">
      <c r="B138" s="74"/>
      <c r="C138" s="74"/>
      <c r="D138" s="74"/>
      <c r="E138" s="74" t="s">
        <v>7</v>
      </c>
      <c r="F138" s="74" t="s">
        <v>8</v>
      </c>
      <c r="G138" s="74"/>
      <c r="H138" s="74"/>
      <c r="I138" s="74"/>
      <c r="J138" s="74"/>
      <c r="K138" s="74" t="s">
        <v>9</v>
      </c>
      <c r="L138" s="74" t="s">
        <v>10</v>
      </c>
      <c r="M138" s="74" t="s">
        <v>11</v>
      </c>
      <c r="N138" s="74"/>
      <c r="O138" s="74" t="s">
        <v>12</v>
      </c>
      <c r="P138" s="74" t="s">
        <v>13</v>
      </c>
    </row>
    <row r="139" spans="2:16" x14ac:dyDescent="0.35">
      <c r="B139" s="74"/>
      <c r="C139" s="74"/>
      <c r="D139" s="74"/>
      <c r="E139" s="74"/>
      <c r="F139" s="74" t="s">
        <v>14</v>
      </c>
      <c r="G139" s="74" t="s">
        <v>15</v>
      </c>
      <c r="H139" s="74" t="s">
        <v>16</v>
      </c>
      <c r="I139" s="74"/>
      <c r="J139" s="74"/>
      <c r="K139" s="74"/>
      <c r="L139" s="74"/>
      <c r="M139" s="74"/>
      <c r="N139" s="74"/>
      <c r="O139" s="74"/>
      <c r="P139" s="74"/>
    </row>
    <row r="140" spans="2:16" x14ac:dyDescent="0.35"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</row>
    <row r="141" spans="2:16" x14ac:dyDescent="0.35">
      <c r="B141" s="74"/>
      <c r="C141" s="74"/>
      <c r="D141" s="1" t="s">
        <v>17</v>
      </c>
      <c r="E141" s="1" t="s">
        <v>18</v>
      </c>
      <c r="F141" s="1" t="s">
        <v>18</v>
      </c>
      <c r="G141" s="1" t="s">
        <v>18</v>
      </c>
      <c r="H141" s="1" t="s">
        <v>19</v>
      </c>
      <c r="I141" s="1" t="s">
        <v>20</v>
      </c>
      <c r="J141" s="1"/>
      <c r="K141" s="1" t="s">
        <v>21</v>
      </c>
      <c r="L141" s="1" t="s">
        <v>22</v>
      </c>
      <c r="M141" s="1" t="s">
        <v>22</v>
      </c>
      <c r="N141" s="1" t="str">
        <f>M141</f>
        <v>tis. Kč</v>
      </c>
      <c r="O141" s="1" t="str">
        <f>N141</f>
        <v>tis. Kč</v>
      </c>
      <c r="P141" s="1" t="str">
        <f>O141</f>
        <v>tis. Kč</v>
      </c>
    </row>
    <row r="142" spans="2:16" x14ac:dyDescent="0.35">
      <c r="B142" s="2">
        <v>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3"/>
      <c r="P142" s="3"/>
    </row>
    <row r="143" spans="2:16" x14ac:dyDescent="0.35">
      <c r="B143" s="2">
        <v>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3"/>
      <c r="P143" s="3"/>
    </row>
    <row r="144" spans="2:16" x14ac:dyDescent="0.35">
      <c r="B144" s="2">
        <v>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3"/>
      <c r="P144" s="3"/>
    </row>
    <row r="145" spans="2:16" x14ac:dyDescent="0.35">
      <c r="B145" s="2">
        <v>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3"/>
      <c r="P145" s="3"/>
    </row>
    <row r="146" spans="2:16" x14ac:dyDescent="0.35">
      <c r="B146" s="2">
        <v>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3"/>
      <c r="P146" s="3"/>
    </row>
    <row r="147" spans="2:16" x14ac:dyDescent="0.35">
      <c r="B147" s="2">
        <v>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3"/>
      <c r="P147" s="3"/>
    </row>
    <row r="148" spans="2:16" x14ac:dyDescent="0.35">
      <c r="B148" s="2">
        <v>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3"/>
      <c r="P148" s="3"/>
    </row>
    <row r="149" spans="2:16" x14ac:dyDescent="0.35">
      <c r="B149" s="2">
        <v>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x14ac:dyDescent="0.35">
      <c r="B150" s="2">
        <v>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x14ac:dyDescent="0.35">
      <c r="B151" s="2">
        <v>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x14ac:dyDescent="0.35">
      <c r="B152" s="70" t="s">
        <v>23</v>
      </c>
      <c r="C152" s="70"/>
      <c r="D152" s="70"/>
      <c r="E152" s="5">
        <f t="shared" ref="E152:P152" si="6">SUM(E142:E151)</f>
        <v>0</v>
      </c>
      <c r="F152" s="5">
        <f t="shared" si="6"/>
        <v>0</v>
      </c>
      <c r="G152" s="5">
        <f t="shared" si="6"/>
        <v>0</v>
      </c>
      <c r="H152" s="5">
        <f t="shared" si="6"/>
        <v>0</v>
      </c>
      <c r="I152" s="5">
        <f t="shared" si="6"/>
        <v>0</v>
      </c>
      <c r="J152" s="5">
        <f t="shared" si="6"/>
        <v>0</v>
      </c>
      <c r="K152" s="5">
        <f t="shared" si="6"/>
        <v>0</v>
      </c>
      <c r="L152" s="5">
        <f t="shared" si="6"/>
        <v>0</v>
      </c>
      <c r="M152" s="5">
        <f t="shared" si="6"/>
        <v>0</v>
      </c>
      <c r="N152" s="5">
        <f t="shared" si="6"/>
        <v>0</v>
      </c>
      <c r="O152" s="5">
        <f t="shared" si="6"/>
        <v>0</v>
      </c>
      <c r="P152" s="5">
        <f t="shared" si="6"/>
        <v>0</v>
      </c>
    </row>
    <row r="153" spans="2:16" ht="16.5" x14ac:dyDescent="0.45">
      <c r="B153" s="71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3"/>
      <c r="O153" s="70">
        <f>O152+P152</f>
        <v>0</v>
      </c>
      <c r="P153" s="70"/>
    </row>
    <row r="156" spans="2:16" x14ac:dyDescent="0.35">
      <c r="B156" s="75" t="s">
        <v>30</v>
      </c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</row>
    <row r="157" spans="2:16" x14ac:dyDescent="0.35"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</row>
    <row r="158" spans="2:16" x14ac:dyDescent="0.35">
      <c r="B158" s="74" t="s">
        <v>1</v>
      </c>
      <c r="C158" s="74" t="s">
        <v>2</v>
      </c>
      <c r="D158" s="74" t="s">
        <v>3</v>
      </c>
      <c r="E158" s="74" t="s">
        <v>4</v>
      </c>
      <c r="F158" s="74"/>
      <c r="G158" s="74"/>
      <c r="H158" s="74"/>
      <c r="I158" s="74"/>
      <c r="J158" s="74"/>
      <c r="K158" s="74"/>
      <c r="L158" s="74"/>
      <c r="M158" s="74"/>
      <c r="N158" s="74" t="s">
        <v>5</v>
      </c>
      <c r="O158" s="74" t="s">
        <v>6</v>
      </c>
      <c r="P158" s="74"/>
    </row>
    <row r="159" spans="2:16" x14ac:dyDescent="0.35"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</row>
    <row r="160" spans="2:16" x14ac:dyDescent="0.35">
      <c r="B160" s="74"/>
      <c r="C160" s="74"/>
      <c r="D160" s="74"/>
      <c r="E160" s="74" t="s">
        <v>7</v>
      </c>
      <c r="F160" s="74" t="s">
        <v>8</v>
      </c>
      <c r="G160" s="74"/>
      <c r="H160" s="74"/>
      <c r="I160" s="74"/>
      <c r="J160" s="74"/>
      <c r="K160" s="74" t="s">
        <v>9</v>
      </c>
      <c r="L160" s="74" t="s">
        <v>10</v>
      </c>
      <c r="M160" s="74" t="s">
        <v>11</v>
      </c>
      <c r="N160" s="74"/>
      <c r="O160" s="74" t="s">
        <v>12</v>
      </c>
      <c r="P160" s="74" t="s">
        <v>13</v>
      </c>
    </row>
    <row r="161" spans="2:16" x14ac:dyDescent="0.35">
      <c r="B161" s="74"/>
      <c r="C161" s="74"/>
      <c r="D161" s="74"/>
      <c r="E161" s="74"/>
      <c r="F161" s="74" t="s">
        <v>14</v>
      </c>
      <c r="G161" s="74" t="s">
        <v>15</v>
      </c>
      <c r="H161" s="74" t="s">
        <v>16</v>
      </c>
      <c r="I161" s="74"/>
      <c r="J161" s="74"/>
      <c r="K161" s="74"/>
      <c r="L161" s="74"/>
      <c r="M161" s="74"/>
      <c r="N161" s="74"/>
      <c r="O161" s="74"/>
      <c r="P161" s="74"/>
    </row>
    <row r="162" spans="2:16" x14ac:dyDescent="0.35"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</row>
    <row r="163" spans="2:16" x14ac:dyDescent="0.35">
      <c r="B163" s="74"/>
      <c r="C163" s="74"/>
      <c r="D163" s="1" t="s">
        <v>17</v>
      </c>
      <c r="E163" s="1" t="s">
        <v>18</v>
      </c>
      <c r="F163" s="1" t="s">
        <v>18</v>
      </c>
      <c r="G163" s="1" t="s">
        <v>18</v>
      </c>
      <c r="H163" s="1" t="s">
        <v>19</v>
      </c>
      <c r="I163" s="1" t="s">
        <v>20</v>
      </c>
      <c r="J163" s="1"/>
      <c r="K163" s="1" t="s">
        <v>21</v>
      </c>
      <c r="L163" s="1" t="s">
        <v>22</v>
      </c>
      <c r="M163" s="1" t="s">
        <v>22</v>
      </c>
      <c r="N163" s="1" t="str">
        <f>M163</f>
        <v>tis. Kč</v>
      </c>
      <c r="O163" s="1" t="str">
        <f>N163</f>
        <v>tis. Kč</v>
      </c>
      <c r="P163" s="1" t="str">
        <f>O163</f>
        <v>tis. Kč</v>
      </c>
    </row>
    <row r="164" spans="2:16" x14ac:dyDescent="0.35">
      <c r="B164" s="2">
        <v>1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3"/>
      <c r="P164" s="3"/>
    </row>
    <row r="165" spans="2:16" x14ac:dyDescent="0.35">
      <c r="B165" s="2">
        <v>2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3"/>
      <c r="P165" s="3"/>
    </row>
    <row r="166" spans="2:16" x14ac:dyDescent="0.35">
      <c r="B166" s="2">
        <v>3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3"/>
      <c r="P166" s="3"/>
    </row>
    <row r="167" spans="2:16" x14ac:dyDescent="0.35">
      <c r="B167" s="2">
        <v>4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3"/>
      <c r="P167" s="3"/>
    </row>
    <row r="168" spans="2:16" x14ac:dyDescent="0.35">
      <c r="B168" s="2">
        <v>5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3"/>
      <c r="P168" s="3"/>
    </row>
    <row r="169" spans="2:16" x14ac:dyDescent="0.35">
      <c r="B169" s="2">
        <v>6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3"/>
      <c r="P169" s="3"/>
    </row>
    <row r="170" spans="2:16" x14ac:dyDescent="0.35">
      <c r="B170" s="2">
        <v>7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3"/>
      <c r="P170" s="3"/>
    </row>
    <row r="171" spans="2:16" x14ac:dyDescent="0.35">
      <c r="B171" s="2">
        <v>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x14ac:dyDescent="0.35">
      <c r="B172" s="2">
        <v>9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x14ac:dyDescent="0.35">
      <c r="B173" s="2">
        <v>10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x14ac:dyDescent="0.35">
      <c r="B174" s="70" t="s">
        <v>23</v>
      </c>
      <c r="C174" s="70"/>
      <c r="D174" s="70"/>
      <c r="E174" s="5">
        <f t="shared" ref="E174:P174" si="7">SUM(E164:E173)</f>
        <v>0</v>
      </c>
      <c r="F174" s="5">
        <f t="shared" si="7"/>
        <v>0</v>
      </c>
      <c r="G174" s="5">
        <f t="shared" si="7"/>
        <v>0</v>
      </c>
      <c r="H174" s="5">
        <f t="shared" si="7"/>
        <v>0</v>
      </c>
      <c r="I174" s="5">
        <f t="shared" si="7"/>
        <v>0</v>
      </c>
      <c r="J174" s="5">
        <f t="shared" si="7"/>
        <v>0</v>
      </c>
      <c r="K174" s="5">
        <f t="shared" si="7"/>
        <v>0</v>
      </c>
      <c r="L174" s="5">
        <f t="shared" si="7"/>
        <v>0</v>
      </c>
      <c r="M174" s="5">
        <f t="shared" si="7"/>
        <v>0</v>
      </c>
      <c r="N174" s="5">
        <f t="shared" si="7"/>
        <v>0</v>
      </c>
      <c r="O174" s="5">
        <f t="shared" si="7"/>
        <v>0</v>
      </c>
      <c r="P174" s="5">
        <f t="shared" si="7"/>
        <v>0</v>
      </c>
    </row>
    <row r="175" spans="2:16" ht="16.5" x14ac:dyDescent="0.45">
      <c r="B175" s="71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3"/>
      <c r="O175" s="70">
        <f>O174+P174</f>
        <v>0</v>
      </c>
      <c r="P175" s="70"/>
    </row>
    <row r="178" spans="2:16" x14ac:dyDescent="0.35">
      <c r="B178" s="75" t="s">
        <v>31</v>
      </c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</row>
    <row r="179" spans="2:16" x14ac:dyDescent="0.35"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</row>
    <row r="180" spans="2:16" x14ac:dyDescent="0.35">
      <c r="B180" s="74" t="s">
        <v>1</v>
      </c>
      <c r="C180" s="74" t="s">
        <v>2</v>
      </c>
      <c r="D180" s="74" t="s">
        <v>3</v>
      </c>
      <c r="E180" s="74" t="s">
        <v>4</v>
      </c>
      <c r="F180" s="74"/>
      <c r="G180" s="74"/>
      <c r="H180" s="74"/>
      <c r="I180" s="74"/>
      <c r="J180" s="74"/>
      <c r="K180" s="74"/>
      <c r="L180" s="74"/>
      <c r="M180" s="74"/>
      <c r="N180" s="74" t="s">
        <v>5</v>
      </c>
      <c r="O180" s="74" t="s">
        <v>6</v>
      </c>
      <c r="P180" s="74"/>
    </row>
    <row r="181" spans="2:16" x14ac:dyDescent="0.35"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</row>
    <row r="182" spans="2:16" x14ac:dyDescent="0.35">
      <c r="B182" s="74"/>
      <c r="C182" s="74"/>
      <c r="D182" s="74"/>
      <c r="E182" s="74" t="s">
        <v>7</v>
      </c>
      <c r="F182" s="74" t="s">
        <v>8</v>
      </c>
      <c r="G182" s="74"/>
      <c r="H182" s="74"/>
      <c r="I182" s="74"/>
      <c r="J182" s="74"/>
      <c r="K182" s="74" t="s">
        <v>9</v>
      </c>
      <c r="L182" s="74" t="s">
        <v>10</v>
      </c>
      <c r="M182" s="74" t="s">
        <v>11</v>
      </c>
      <c r="N182" s="74"/>
      <c r="O182" s="74" t="s">
        <v>12</v>
      </c>
      <c r="P182" s="74" t="s">
        <v>13</v>
      </c>
    </row>
    <row r="183" spans="2:16" x14ac:dyDescent="0.35">
      <c r="B183" s="74"/>
      <c r="C183" s="74"/>
      <c r="D183" s="74"/>
      <c r="E183" s="74"/>
      <c r="F183" s="74" t="s">
        <v>14</v>
      </c>
      <c r="G183" s="74" t="s">
        <v>15</v>
      </c>
      <c r="H183" s="74" t="s">
        <v>16</v>
      </c>
      <c r="I183" s="74"/>
      <c r="J183" s="74"/>
      <c r="K183" s="74"/>
      <c r="L183" s="74"/>
      <c r="M183" s="74"/>
      <c r="N183" s="74"/>
      <c r="O183" s="74"/>
      <c r="P183" s="74"/>
    </row>
    <row r="184" spans="2:16" x14ac:dyDescent="0.35"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</row>
    <row r="185" spans="2:16" x14ac:dyDescent="0.35">
      <c r="B185" s="74"/>
      <c r="C185" s="74"/>
      <c r="D185" s="1" t="s">
        <v>17</v>
      </c>
      <c r="E185" s="1" t="s">
        <v>18</v>
      </c>
      <c r="F185" s="1" t="s">
        <v>18</v>
      </c>
      <c r="G185" s="1" t="s">
        <v>18</v>
      </c>
      <c r="H185" s="1" t="s">
        <v>19</v>
      </c>
      <c r="I185" s="1" t="s">
        <v>20</v>
      </c>
      <c r="J185" s="1"/>
      <c r="K185" s="1" t="s">
        <v>21</v>
      </c>
      <c r="L185" s="1" t="s">
        <v>22</v>
      </c>
      <c r="M185" s="1" t="s">
        <v>22</v>
      </c>
      <c r="N185" s="1" t="str">
        <f>M185</f>
        <v>tis. Kč</v>
      </c>
      <c r="O185" s="1" t="str">
        <f>N185</f>
        <v>tis. Kč</v>
      </c>
      <c r="P185" s="1" t="str">
        <f>O185</f>
        <v>tis. Kč</v>
      </c>
    </row>
    <row r="186" spans="2:16" x14ac:dyDescent="0.35">
      <c r="B186" s="2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3"/>
      <c r="P186" s="3"/>
    </row>
    <row r="187" spans="2:16" x14ac:dyDescent="0.35">
      <c r="B187" s="2">
        <v>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3"/>
      <c r="P187" s="3"/>
    </row>
    <row r="188" spans="2:16" x14ac:dyDescent="0.35">
      <c r="B188" s="2">
        <v>3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3"/>
      <c r="P188" s="3"/>
    </row>
    <row r="189" spans="2:16" x14ac:dyDescent="0.35">
      <c r="B189" s="2">
        <v>4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3"/>
      <c r="P189" s="3"/>
    </row>
    <row r="190" spans="2:16" x14ac:dyDescent="0.35">
      <c r="B190" s="2">
        <v>5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3"/>
      <c r="P190" s="3"/>
    </row>
    <row r="191" spans="2:16" x14ac:dyDescent="0.35">
      <c r="B191" s="2">
        <v>6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3"/>
      <c r="P191" s="3"/>
    </row>
    <row r="192" spans="2:16" x14ac:dyDescent="0.35">
      <c r="B192" s="2">
        <v>7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3"/>
      <c r="P192" s="3"/>
    </row>
    <row r="193" spans="2:16" x14ac:dyDescent="0.35">
      <c r="B193" s="2">
        <v>8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x14ac:dyDescent="0.35">
      <c r="B194" s="2">
        <v>9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x14ac:dyDescent="0.35">
      <c r="B195" s="2">
        <v>10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x14ac:dyDescent="0.35">
      <c r="B196" s="70" t="s">
        <v>23</v>
      </c>
      <c r="C196" s="70"/>
      <c r="D196" s="70"/>
      <c r="E196" s="5">
        <f t="shared" ref="E196:P196" si="8">SUM(E186:E195)</f>
        <v>0</v>
      </c>
      <c r="F196" s="5">
        <f t="shared" si="8"/>
        <v>0</v>
      </c>
      <c r="G196" s="5">
        <f t="shared" si="8"/>
        <v>0</v>
      </c>
      <c r="H196" s="5">
        <f t="shared" si="8"/>
        <v>0</v>
      </c>
      <c r="I196" s="5">
        <f t="shared" si="8"/>
        <v>0</v>
      </c>
      <c r="J196" s="5">
        <f t="shared" si="8"/>
        <v>0</v>
      </c>
      <c r="K196" s="5">
        <f t="shared" si="8"/>
        <v>0</v>
      </c>
      <c r="L196" s="5">
        <f t="shared" si="8"/>
        <v>0</v>
      </c>
      <c r="M196" s="5">
        <f t="shared" si="8"/>
        <v>0</v>
      </c>
      <c r="N196" s="5">
        <f t="shared" si="8"/>
        <v>0</v>
      </c>
      <c r="O196" s="5">
        <f t="shared" si="8"/>
        <v>0</v>
      </c>
      <c r="P196" s="5">
        <f t="shared" si="8"/>
        <v>0</v>
      </c>
    </row>
    <row r="197" spans="2:16" ht="16.5" x14ac:dyDescent="0.45">
      <c r="B197" s="71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3"/>
      <c r="O197" s="70">
        <f>O196+P196</f>
        <v>0</v>
      </c>
      <c r="P197" s="70"/>
    </row>
    <row r="200" spans="2:16" x14ac:dyDescent="0.35">
      <c r="B200" s="75" t="s">
        <v>32</v>
      </c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</row>
    <row r="201" spans="2:16" x14ac:dyDescent="0.35"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</row>
    <row r="202" spans="2:16" x14ac:dyDescent="0.35">
      <c r="B202" s="74" t="s">
        <v>1</v>
      </c>
      <c r="C202" s="74" t="s">
        <v>2</v>
      </c>
      <c r="D202" s="74" t="s">
        <v>3</v>
      </c>
      <c r="E202" s="74" t="s">
        <v>4</v>
      </c>
      <c r="F202" s="74"/>
      <c r="G202" s="74"/>
      <c r="H202" s="74"/>
      <c r="I202" s="74"/>
      <c r="J202" s="74"/>
      <c r="K202" s="74"/>
      <c r="L202" s="74"/>
      <c r="M202" s="74"/>
      <c r="N202" s="74" t="s">
        <v>5</v>
      </c>
      <c r="O202" s="74" t="s">
        <v>6</v>
      </c>
      <c r="P202" s="74"/>
    </row>
    <row r="203" spans="2:16" x14ac:dyDescent="0.35"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</row>
    <row r="204" spans="2:16" x14ac:dyDescent="0.35">
      <c r="B204" s="74"/>
      <c r="C204" s="74"/>
      <c r="D204" s="74"/>
      <c r="E204" s="74" t="s">
        <v>7</v>
      </c>
      <c r="F204" s="74" t="s">
        <v>8</v>
      </c>
      <c r="G204" s="74"/>
      <c r="H204" s="74"/>
      <c r="I204" s="74"/>
      <c r="J204" s="74"/>
      <c r="K204" s="74" t="s">
        <v>9</v>
      </c>
      <c r="L204" s="74" t="s">
        <v>10</v>
      </c>
      <c r="M204" s="74" t="s">
        <v>11</v>
      </c>
      <c r="N204" s="74"/>
      <c r="O204" s="74" t="s">
        <v>12</v>
      </c>
      <c r="P204" s="74" t="s">
        <v>13</v>
      </c>
    </row>
    <row r="205" spans="2:16" x14ac:dyDescent="0.35">
      <c r="B205" s="74"/>
      <c r="C205" s="74"/>
      <c r="D205" s="74"/>
      <c r="E205" s="74"/>
      <c r="F205" s="74" t="s">
        <v>14</v>
      </c>
      <c r="G205" s="74" t="s">
        <v>15</v>
      </c>
      <c r="H205" s="74" t="s">
        <v>16</v>
      </c>
      <c r="I205" s="74"/>
      <c r="J205" s="74"/>
      <c r="K205" s="74"/>
      <c r="L205" s="74"/>
      <c r="M205" s="74"/>
      <c r="N205" s="74"/>
      <c r="O205" s="74"/>
      <c r="P205" s="74"/>
    </row>
    <row r="206" spans="2:16" x14ac:dyDescent="0.35"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</row>
    <row r="207" spans="2:16" x14ac:dyDescent="0.35">
      <c r="B207" s="74"/>
      <c r="C207" s="74"/>
      <c r="D207" s="1" t="s">
        <v>17</v>
      </c>
      <c r="E207" s="1" t="s">
        <v>18</v>
      </c>
      <c r="F207" s="1" t="s">
        <v>18</v>
      </c>
      <c r="G207" s="1" t="s">
        <v>18</v>
      </c>
      <c r="H207" s="1" t="s">
        <v>19</v>
      </c>
      <c r="I207" s="1" t="s">
        <v>20</v>
      </c>
      <c r="J207" s="1"/>
      <c r="K207" s="1" t="s">
        <v>21</v>
      </c>
      <c r="L207" s="1" t="s">
        <v>22</v>
      </c>
      <c r="M207" s="1" t="s">
        <v>22</v>
      </c>
      <c r="N207" s="1" t="str">
        <f>M207</f>
        <v>tis. Kč</v>
      </c>
      <c r="O207" s="1" t="str">
        <f>N207</f>
        <v>tis. Kč</v>
      </c>
      <c r="P207" s="1" t="str">
        <f>O207</f>
        <v>tis. Kč</v>
      </c>
    </row>
    <row r="208" spans="2:16" x14ac:dyDescent="0.35">
      <c r="B208" s="2">
        <v>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3"/>
      <c r="P208" s="3"/>
    </row>
    <row r="209" spans="2:16" x14ac:dyDescent="0.35">
      <c r="B209" s="2">
        <v>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3"/>
      <c r="P209" s="3"/>
    </row>
    <row r="210" spans="2:16" x14ac:dyDescent="0.35">
      <c r="B210" s="2">
        <v>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3"/>
      <c r="P210" s="3"/>
    </row>
    <row r="211" spans="2:16" x14ac:dyDescent="0.35">
      <c r="B211" s="2">
        <v>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3"/>
      <c r="P211" s="3"/>
    </row>
    <row r="212" spans="2:16" x14ac:dyDescent="0.35">
      <c r="B212" s="2">
        <v>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3"/>
      <c r="P212" s="3"/>
    </row>
    <row r="213" spans="2:16" x14ac:dyDescent="0.35">
      <c r="B213" s="2">
        <v>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3"/>
      <c r="P213" s="3"/>
    </row>
    <row r="214" spans="2:16" x14ac:dyDescent="0.35">
      <c r="B214" s="2">
        <v>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3"/>
      <c r="P214" s="3"/>
    </row>
    <row r="215" spans="2:16" x14ac:dyDescent="0.35">
      <c r="B215" s="2">
        <v>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x14ac:dyDescent="0.35">
      <c r="B216" s="2">
        <v>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x14ac:dyDescent="0.35">
      <c r="B217" s="2">
        <v>10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x14ac:dyDescent="0.35">
      <c r="B218" s="70" t="s">
        <v>23</v>
      </c>
      <c r="C218" s="70"/>
      <c r="D218" s="70"/>
      <c r="E218" s="5">
        <f t="shared" ref="E218:P218" si="9">SUM(E208:E217)</f>
        <v>0</v>
      </c>
      <c r="F218" s="5">
        <f t="shared" si="9"/>
        <v>0</v>
      </c>
      <c r="G218" s="5">
        <f t="shared" si="9"/>
        <v>0</v>
      </c>
      <c r="H218" s="5">
        <f t="shared" si="9"/>
        <v>0</v>
      </c>
      <c r="I218" s="5">
        <f t="shared" si="9"/>
        <v>0</v>
      </c>
      <c r="J218" s="5">
        <f t="shared" si="9"/>
        <v>0</v>
      </c>
      <c r="K218" s="5">
        <f t="shared" si="9"/>
        <v>0</v>
      </c>
      <c r="L218" s="5">
        <f t="shared" si="9"/>
        <v>0</v>
      </c>
      <c r="M218" s="5">
        <f t="shared" si="9"/>
        <v>0</v>
      </c>
      <c r="N218" s="5">
        <f t="shared" si="9"/>
        <v>0</v>
      </c>
      <c r="O218" s="5">
        <f t="shared" si="9"/>
        <v>0</v>
      </c>
      <c r="P218" s="5">
        <f t="shared" si="9"/>
        <v>0</v>
      </c>
    </row>
    <row r="219" spans="2:16" ht="16.5" x14ac:dyDescent="0.45">
      <c r="B219" s="71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3"/>
      <c r="O219" s="70">
        <f>O218+P218</f>
        <v>0</v>
      </c>
      <c r="P219" s="70"/>
    </row>
  </sheetData>
  <protectedRanges>
    <protectedRange sqref="C10:P14 C32:P36 C54:P58 C76:P80 C98:P102 C120:P124 C142:P146 C164:P168 C186:P190 C208:P212" name="asfa_1"/>
  </protectedRanges>
  <mergeCells count="200">
    <mergeCell ref="L6:L8"/>
    <mergeCell ref="M6:M8"/>
    <mergeCell ref="O6:O8"/>
    <mergeCell ref="P6:P8"/>
    <mergeCell ref="F7:F8"/>
    <mergeCell ref="G7:G8"/>
    <mergeCell ref="H7:J8"/>
    <mergeCell ref="B2:P3"/>
    <mergeCell ref="B4:B9"/>
    <mergeCell ref="C4:C9"/>
    <mergeCell ref="D4:D8"/>
    <mergeCell ref="E4:M5"/>
    <mergeCell ref="N4:N8"/>
    <mergeCell ref="O4:P5"/>
    <mergeCell ref="E6:E8"/>
    <mergeCell ref="F6:J6"/>
    <mergeCell ref="K6:K8"/>
    <mergeCell ref="B20:D20"/>
    <mergeCell ref="B21:N21"/>
    <mergeCell ref="O21:P21"/>
    <mergeCell ref="B24:P25"/>
    <mergeCell ref="B26:B31"/>
    <mergeCell ref="C26:C31"/>
    <mergeCell ref="D26:D30"/>
    <mergeCell ref="E26:M27"/>
    <mergeCell ref="N26:N30"/>
    <mergeCell ref="O26:P27"/>
    <mergeCell ref="P28:P30"/>
    <mergeCell ref="F29:F30"/>
    <mergeCell ref="G29:G30"/>
    <mergeCell ref="H29:J30"/>
    <mergeCell ref="B42:D42"/>
    <mergeCell ref="B43:N43"/>
    <mergeCell ref="O43:P43"/>
    <mergeCell ref="E28:E30"/>
    <mergeCell ref="F28:J28"/>
    <mergeCell ref="K28:K30"/>
    <mergeCell ref="L28:L30"/>
    <mergeCell ref="M28:M30"/>
    <mergeCell ref="O28:O30"/>
    <mergeCell ref="L50:L52"/>
    <mergeCell ref="M50:M52"/>
    <mergeCell ref="O50:O52"/>
    <mergeCell ref="P50:P52"/>
    <mergeCell ref="F51:F52"/>
    <mergeCell ref="G51:G52"/>
    <mergeCell ref="H51:J52"/>
    <mergeCell ref="B46:P47"/>
    <mergeCell ref="B48:B53"/>
    <mergeCell ref="C48:C53"/>
    <mergeCell ref="D48:D52"/>
    <mergeCell ref="E48:M49"/>
    <mergeCell ref="N48:N52"/>
    <mergeCell ref="O48:P49"/>
    <mergeCell ref="E50:E52"/>
    <mergeCell ref="F50:J50"/>
    <mergeCell ref="K50:K52"/>
    <mergeCell ref="B64:D64"/>
    <mergeCell ref="B65:N65"/>
    <mergeCell ref="O65:P65"/>
    <mergeCell ref="B68:P69"/>
    <mergeCell ref="B70:B75"/>
    <mergeCell ref="C70:C75"/>
    <mergeCell ref="D70:D74"/>
    <mergeCell ref="E70:M71"/>
    <mergeCell ref="N70:N74"/>
    <mergeCell ref="O70:P71"/>
    <mergeCell ref="P72:P74"/>
    <mergeCell ref="F73:F74"/>
    <mergeCell ref="G73:G74"/>
    <mergeCell ref="H73:J74"/>
    <mergeCell ref="B86:D86"/>
    <mergeCell ref="B87:N87"/>
    <mergeCell ref="O87:P87"/>
    <mergeCell ref="E72:E74"/>
    <mergeCell ref="F72:J72"/>
    <mergeCell ref="K72:K74"/>
    <mergeCell ref="L72:L74"/>
    <mergeCell ref="M72:M74"/>
    <mergeCell ref="O72:O74"/>
    <mergeCell ref="L94:L96"/>
    <mergeCell ref="M94:M96"/>
    <mergeCell ref="O94:O96"/>
    <mergeCell ref="P94:P96"/>
    <mergeCell ref="F95:F96"/>
    <mergeCell ref="G95:G96"/>
    <mergeCell ref="H95:J96"/>
    <mergeCell ref="B90:P91"/>
    <mergeCell ref="B92:B97"/>
    <mergeCell ref="C92:C97"/>
    <mergeCell ref="D92:D96"/>
    <mergeCell ref="E92:M93"/>
    <mergeCell ref="N92:N96"/>
    <mergeCell ref="O92:P93"/>
    <mergeCell ref="E94:E96"/>
    <mergeCell ref="F94:J94"/>
    <mergeCell ref="K94:K96"/>
    <mergeCell ref="B108:D108"/>
    <mergeCell ref="B109:N109"/>
    <mergeCell ref="O109:P109"/>
    <mergeCell ref="B112:P113"/>
    <mergeCell ref="B114:B119"/>
    <mergeCell ref="C114:C119"/>
    <mergeCell ref="D114:D118"/>
    <mergeCell ref="E114:M115"/>
    <mergeCell ref="N114:N118"/>
    <mergeCell ref="O114:P115"/>
    <mergeCell ref="P116:P118"/>
    <mergeCell ref="F117:F118"/>
    <mergeCell ref="G117:G118"/>
    <mergeCell ref="H117:J118"/>
    <mergeCell ref="B130:D130"/>
    <mergeCell ref="B131:N131"/>
    <mergeCell ref="O131:P131"/>
    <mergeCell ref="E116:E118"/>
    <mergeCell ref="F116:J116"/>
    <mergeCell ref="K116:K118"/>
    <mergeCell ref="L116:L118"/>
    <mergeCell ref="M116:M118"/>
    <mergeCell ref="O116:O118"/>
    <mergeCell ref="L138:L140"/>
    <mergeCell ref="M138:M140"/>
    <mergeCell ref="O138:O140"/>
    <mergeCell ref="P138:P140"/>
    <mergeCell ref="F139:F140"/>
    <mergeCell ref="G139:G140"/>
    <mergeCell ref="H139:J140"/>
    <mergeCell ref="B134:P135"/>
    <mergeCell ref="B136:B141"/>
    <mergeCell ref="C136:C141"/>
    <mergeCell ref="D136:D140"/>
    <mergeCell ref="E136:M137"/>
    <mergeCell ref="N136:N140"/>
    <mergeCell ref="O136:P137"/>
    <mergeCell ref="E138:E140"/>
    <mergeCell ref="F138:J138"/>
    <mergeCell ref="K138:K140"/>
    <mergeCell ref="B152:D152"/>
    <mergeCell ref="B153:N153"/>
    <mergeCell ref="O153:P153"/>
    <mergeCell ref="B156:P157"/>
    <mergeCell ref="B158:B163"/>
    <mergeCell ref="C158:C163"/>
    <mergeCell ref="D158:D162"/>
    <mergeCell ref="E158:M159"/>
    <mergeCell ref="N158:N162"/>
    <mergeCell ref="O158:P159"/>
    <mergeCell ref="P160:P162"/>
    <mergeCell ref="F161:F162"/>
    <mergeCell ref="G161:G162"/>
    <mergeCell ref="H161:J162"/>
    <mergeCell ref="B174:D174"/>
    <mergeCell ref="B175:N175"/>
    <mergeCell ref="O175:P175"/>
    <mergeCell ref="E160:E162"/>
    <mergeCell ref="F160:J160"/>
    <mergeCell ref="K160:K162"/>
    <mergeCell ref="L160:L162"/>
    <mergeCell ref="M160:M162"/>
    <mergeCell ref="O160:O162"/>
    <mergeCell ref="L182:L184"/>
    <mergeCell ref="M182:M184"/>
    <mergeCell ref="O182:O184"/>
    <mergeCell ref="P182:P184"/>
    <mergeCell ref="F183:F184"/>
    <mergeCell ref="G183:G184"/>
    <mergeCell ref="H183:J184"/>
    <mergeCell ref="B178:P179"/>
    <mergeCell ref="B180:B185"/>
    <mergeCell ref="C180:C185"/>
    <mergeCell ref="D180:D184"/>
    <mergeCell ref="E180:M181"/>
    <mergeCell ref="N180:N184"/>
    <mergeCell ref="O180:P181"/>
    <mergeCell ref="E182:E184"/>
    <mergeCell ref="F182:J182"/>
    <mergeCell ref="K182:K184"/>
    <mergeCell ref="B196:D196"/>
    <mergeCell ref="B197:N197"/>
    <mergeCell ref="O197:P197"/>
    <mergeCell ref="B200:P201"/>
    <mergeCell ref="B202:B207"/>
    <mergeCell ref="C202:C207"/>
    <mergeCell ref="D202:D206"/>
    <mergeCell ref="E202:M203"/>
    <mergeCell ref="N202:N206"/>
    <mergeCell ref="O202:P203"/>
    <mergeCell ref="P204:P206"/>
    <mergeCell ref="F205:F206"/>
    <mergeCell ref="G205:G206"/>
    <mergeCell ref="H205:J206"/>
    <mergeCell ref="B218:D218"/>
    <mergeCell ref="B219:N219"/>
    <mergeCell ref="O219:P219"/>
    <mergeCell ref="E204:E206"/>
    <mergeCell ref="F204:J204"/>
    <mergeCell ref="K204:K206"/>
    <mergeCell ref="L204:L206"/>
    <mergeCell ref="M204:M206"/>
    <mergeCell ref="O204:O20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E476"/>
  <sheetViews>
    <sheetView tabSelected="1" zoomScale="115" zoomScaleNormal="115" workbookViewId="0">
      <selection activeCell="X15" sqref="X15"/>
    </sheetView>
  </sheetViews>
  <sheetFormatPr defaultRowHeight="14.5" x14ac:dyDescent="0.35"/>
  <cols>
    <col min="2" max="2" width="19.1796875" bestFit="1" customWidth="1"/>
    <col min="4" max="6" width="0" hidden="1" customWidth="1"/>
    <col min="7" max="7" width="12.90625" customWidth="1"/>
    <col min="22" max="22" width="23.1796875" customWidth="1"/>
    <col min="23" max="23" width="22.453125" customWidth="1"/>
    <col min="24" max="24" width="22.7265625" customWidth="1"/>
    <col min="26" max="26" width="22.54296875" bestFit="1" customWidth="1"/>
    <col min="27" max="27" width="35.1796875" bestFit="1" customWidth="1"/>
    <col min="28" max="28" width="33.08984375" bestFit="1" customWidth="1"/>
  </cols>
  <sheetData>
    <row r="3" spans="2:24" x14ac:dyDescent="0.35">
      <c r="B3" s="82" t="s">
        <v>33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4"/>
      <c r="U3" s="6"/>
      <c r="V3" s="7" t="s">
        <v>34</v>
      </c>
      <c r="W3" s="8"/>
      <c r="X3" s="8"/>
    </row>
    <row r="4" spans="2:24" x14ac:dyDescent="0.35"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7"/>
      <c r="U4" s="6"/>
      <c r="V4" s="9" t="s">
        <v>35</v>
      </c>
      <c r="W4" s="8"/>
      <c r="X4" s="8"/>
    </row>
    <row r="5" spans="2:24" x14ac:dyDescent="0.35">
      <c r="B5" s="10" t="s">
        <v>36</v>
      </c>
      <c r="C5" s="10">
        <v>12</v>
      </c>
      <c r="D5" s="11"/>
      <c r="E5" s="11"/>
      <c r="F5" s="12" t="s">
        <v>37</v>
      </c>
      <c r="G5" s="12" t="s">
        <v>38</v>
      </c>
      <c r="H5" s="12">
        <f>'[2]Výpočet nákladů a úspor'!G3</f>
        <v>0</v>
      </c>
      <c r="I5" s="12">
        <f>H5+1</f>
        <v>1</v>
      </c>
      <c r="J5" s="12">
        <f t="shared" ref="J5:S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si="0"/>
        <v>8</v>
      </c>
      <c r="Q5" s="12">
        <f t="shared" si="0"/>
        <v>9</v>
      </c>
      <c r="R5" s="12">
        <f t="shared" si="0"/>
        <v>10</v>
      </c>
      <c r="S5" s="12">
        <f t="shared" si="0"/>
        <v>11</v>
      </c>
      <c r="T5" s="12">
        <v>2034</v>
      </c>
      <c r="U5" s="13"/>
      <c r="V5" s="13"/>
      <c r="W5" s="13"/>
      <c r="X5" s="13"/>
    </row>
    <row r="6" spans="2:24" x14ac:dyDescent="0.35">
      <c r="B6" s="88" t="s">
        <v>39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6"/>
      <c r="V6" s="8"/>
      <c r="W6" s="8"/>
      <c r="X6" s="8"/>
    </row>
    <row r="7" spans="2:24" x14ac:dyDescent="0.35">
      <c r="B7" s="14" t="s">
        <v>40</v>
      </c>
      <c r="C7" s="14" t="s">
        <v>41</v>
      </c>
      <c r="D7" s="15"/>
      <c r="E7" s="15"/>
      <c r="F7" s="16"/>
      <c r="G7" s="77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9"/>
      <c r="U7" s="17"/>
    </row>
    <row r="8" spans="2:24" x14ac:dyDescent="0.35">
      <c r="B8" s="18" t="s">
        <v>42</v>
      </c>
      <c r="C8" s="14" t="s">
        <v>18</v>
      </c>
      <c r="D8" s="19"/>
      <c r="E8" s="19"/>
      <c r="F8" s="20"/>
      <c r="G8" s="21">
        <f>G52+G95+G138+G181+G224+G267+G310+G353+G396+G439</f>
        <v>1314.1506000000002</v>
      </c>
      <c r="H8" s="22">
        <f>G8</f>
        <v>1314.1506000000002</v>
      </c>
      <c r="I8" s="22">
        <f t="shared" ref="I8:T8" si="1">H8</f>
        <v>1314.1506000000002</v>
      </c>
      <c r="J8" s="22">
        <f t="shared" si="1"/>
        <v>1314.1506000000002</v>
      </c>
      <c r="K8" s="22">
        <f t="shared" si="1"/>
        <v>1314.1506000000002</v>
      </c>
      <c r="L8" s="22">
        <f t="shared" si="1"/>
        <v>1314.1506000000002</v>
      </c>
      <c r="M8" s="22">
        <f t="shared" si="1"/>
        <v>1314.1506000000002</v>
      </c>
      <c r="N8" s="22">
        <f t="shared" si="1"/>
        <v>1314.1506000000002</v>
      </c>
      <c r="O8" s="22">
        <f t="shared" si="1"/>
        <v>1314.1506000000002</v>
      </c>
      <c r="P8" s="22">
        <f t="shared" si="1"/>
        <v>1314.1506000000002</v>
      </c>
      <c r="Q8" s="22">
        <f t="shared" si="1"/>
        <v>1314.1506000000002</v>
      </c>
      <c r="R8" s="22">
        <f t="shared" si="1"/>
        <v>1314.1506000000002</v>
      </c>
      <c r="S8" s="22">
        <f t="shared" si="1"/>
        <v>1314.1506000000002</v>
      </c>
      <c r="T8" s="22">
        <f t="shared" si="1"/>
        <v>1314.1506000000002</v>
      </c>
      <c r="U8" s="17"/>
      <c r="V8" s="89" t="s">
        <v>43</v>
      </c>
      <c r="W8" s="89" t="s">
        <v>44</v>
      </c>
      <c r="X8" s="89" t="s">
        <v>45</v>
      </c>
    </row>
    <row r="9" spans="2:24" x14ac:dyDescent="0.35">
      <c r="B9" s="18" t="s">
        <v>46</v>
      </c>
      <c r="C9" s="14" t="s">
        <v>18</v>
      </c>
      <c r="D9" s="19"/>
      <c r="E9" s="19"/>
      <c r="F9" s="20"/>
      <c r="G9" s="21">
        <f>G53+G96+G182+G225+G268+G311+G354+G397+G440</f>
        <v>2163.756762485662</v>
      </c>
      <c r="H9" s="22">
        <f t="shared" ref="H9:T17" si="2">G9</f>
        <v>2163.756762485662</v>
      </c>
      <c r="I9" s="22">
        <f t="shared" si="2"/>
        <v>2163.756762485662</v>
      </c>
      <c r="J9" s="22">
        <f t="shared" si="2"/>
        <v>2163.756762485662</v>
      </c>
      <c r="K9" s="22">
        <f t="shared" si="2"/>
        <v>2163.756762485662</v>
      </c>
      <c r="L9" s="22">
        <f t="shared" si="2"/>
        <v>2163.756762485662</v>
      </c>
      <c r="M9" s="22">
        <f t="shared" si="2"/>
        <v>2163.756762485662</v>
      </c>
      <c r="N9" s="22">
        <f t="shared" si="2"/>
        <v>2163.756762485662</v>
      </c>
      <c r="O9" s="22">
        <f t="shared" si="2"/>
        <v>2163.756762485662</v>
      </c>
      <c r="P9" s="22">
        <f t="shared" si="2"/>
        <v>2163.756762485662</v>
      </c>
      <c r="Q9" s="22">
        <f t="shared" si="2"/>
        <v>2163.756762485662</v>
      </c>
      <c r="R9" s="22">
        <f t="shared" si="2"/>
        <v>2163.756762485662</v>
      </c>
      <c r="S9" s="22">
        <f t="shared" si="2"/>
        <v>2163.756762485662</v>
      </c>
      <c r="T9" s="22">
        <f t="shared" si="2"/>
        <v>2163.756762485662</v>
      </c>
      <c r="U9" s="17"/>
      <c r="V9" s="89"/>
      <c r="W9" s="89"/>
      <c r="X9" s="89"/>
    </row>
    <row r="10" spans="2:24" x14ac:dyDescent="0.35">
      <c r="B10" s="18" t="s">
        <v>47</v>
      </c>
      <c r="C10" s="14" t="s">
        <v>48</v>
      </c>
      <c r="D10" s="19"/>
      <c r="E10" s="19"/>
      <c r="F10" s="20"/>
      <c r="G10" s="21">
        <f>G54+G97+G140+G183+G226+G269+G312+G355+G398+G441</f>
        <v>26230.666666666664</v>
      </c>
      <c r="H10" s="22">
        <f t="shared" si="2"/>
        <v>26230.666666666664</v>
      </c>
      <c r="I10" s="22">
        <f t="shared" si="2"/>
        <v>26230.666666666664</v>
      </c>
      <c r="J10" s="22">
        <f t="shared" si="2"/>
        <v>26230.666666666664</v>
      </c>
      <c r="K10" s="22">
        <f t="shared" si="2"/>
        <v>26230.666666666664</v>
      </c>
      <c r="L10" s="22">
        <f t="shared" si="2"/>
        <v>26230.666666666664</v>
      </c>
      <c r="M10" s="22">
        <f t="shared" si="2"/>
        <v>26230.666666666664</v>
      </c>
      <c r="N10" s="22">
        <f t="shared" si="2"/>
        <v>26230.666666666664</v>
      </c>
      <c r="O10" s="22">
        <f t="shared" si="2"/>
        <v>26230.666666666664</v>
      </c>
      <c r="P10" s="22">
        <f t="shared" si="2"/>
        <v>26230.666666666664</v>
      </c>
      <c r="Q10" s="22">
        <f t="shared" si="2"/>
        <v>26230.666666666664</v>
      </c>
      <c r="R10" s="22">
        <f t="shared" si="2"/>
        <v>26230.666666666664</v>
      </c>
      <c r="S10" s="22">
        <f t="shared" si="2"/>
        <v>26230.666666666664</v>
      </c>
      <c r="T10" s="22">
        <f t="shared" si="2"/>
        <v>26230.666666666664</v>
      </c>
      <c r="U10" s="17"/>
      <c r="V10" s="24" t="s">
        <v>49</v>
      </c>
      <c r="W10" s="25">
        <f>G13/G8</f>
        <v>4.265390934672471</v>
      </c>
      <c r="X10" s="25">
        <f>W10*1.21</f>
        <v>5.1611230309536902</v>
      </c>
    </row>
    <row r="11" spans="2:24" x14ac:dyDescent="0.35">
      <c r="B11" s="18" t="s">
        <v>50</v>
      </c>
      <c r="C11" s="14" t="s">
        <v>18</v>
      </c>
      <c r="D11" s="19"/>
      <c r="E11" s="19"/>
      <c r="F11" s="20"/>
      <c r="G11" s="21">
        <f>G55+G98+G139+G184+G227+G270+G313+G356+G399+G442</f>
        <v>1511.1254133957152</v>
      </c>
      <c r="H11" s="22">
        <f t="shared" si="2"/>
        <v>1511.1254133957152</v>
      </c>
      <c r="I11" s="22">
        <f t="shared" si="2"/>
        <v>1511.1254133957152</v>
      </c>
      <c r="J11" s="22">
        <f t="shared" si="2"/>
        <v>1511.1254133957152</v>
      </c>
      <c r="K11" s="22">
        <f t="shared" si="2"/>
        <v>1511.1254133957152</v>
      </c>
      <c r="L11" s="22">
        <f t="shared" si="2"/>
        <v>1511.1254133957152</v>
      </c>
      <c r="M11" s="22">
        <f t="shared" si="2"/>
        <v>1511.1254133957152</v>
      </c>
      <c r="N11" s="22">
        <f t="shared" si="2"/>
        <v>1511.1254133957152</v>
      </c>
      <c r="O11" s="22">
        <f t="shared" si="2"/>
        <v>1511.1254133957152</v>
      </c>
      <c r="P11" s="22">
        <f t="shared" si="2"/>
        <v>1511.1254133957152</v>
      </c>
      <c r="Q11" s="22">
        <f t="shared" si="2"/>
        <v>1511.1254133957152</v>
      </c>
      <c r="R11" s="22">
        <f t="shared" si="2"/>
        <v>1511.1254133957152</v>
      </c>
      <c r="S11" s="22">
        <f t="shared" si="2"/>
        <v>1511.1254133957152</v>
      </c>
      <c r="T11" s="22">
        <f t="shared" si="2"/>
        <v>1511.1254133957152</v>
      </c>
      <c r="U11" s="17"/>
      <c r="V11" s="24" t="s">
        <v>51</v>
      </c>
      <c r="W11" s="25">
        <f>G14/G9</f>
        <v>2.1065810374366039</v>
      </c>
      <c r="X11" s="25">
        <f>W11*1.15</f>
        <v>2.4225681930520944</v>
      </c>
    </row>
    <row r="12" spans="2:24" x14ac:dyDescent="0.35">
      <c r="B12" s="18" t="s">
        <v>52</v>
      </c>
      <c r="C12" s="14" t="s">
        <v>18</v>
      </c>
      <c r="D12" s="19"/>
      <c r="E12" s="19"/>
      <c r="F12" s="20"/>
      <c r="G12" s="21">
        <f>G56+G99+G142+G185+G228+G271+G314+G357+G400+G443</f>
        <v>61.373314097139954</v>
      </c>
      <c r="H12" s="22">
        <f t="shared" si="2"/>
        <v>61.373314097139954</v>
      </c>
      <c r="I12" s="22">
        <f t="shared" si="2"/>
        <v>61.373314097139954</v>
      </c>
      <c r="J12" s="22">
        <f t="shared" si="2"/>
        <v>61.373314097139954</v>
      </c>
      <c r="K12" s="22">
        <f t="shared" si="2"/>
        <v>61.373314097139954</v>
      </c>
      <c r="L12" s="22">
        <f t="shared" si="2"/>
        <v>61.373314097139954</v>
      </c>
      <c r="M12" s="22">
        <f t="shared" si="2"/>
        <v>61.373314097139954</v>
      </c>
      <c r="N12" s="22">
        <f t="shared" si="2"/>
        <v>61.373314097139954</v>
      </c>
      <c r="O12" s="22">
        <f t="shared" si="2"/>
        <v>61.373314097139954</v>
      </c>
      <c r="P12" s="22">
        <f t="shared" si="2"/>
        <v>61.373314097139954</v>
      </c>
      <c r="Q12" s="22">
        <f t="shared" si="2"/>
        <v>61.373314097139954</v>
      </c>
      <c r="R12" s="22">
        <f t="shared" si="2"/>
        <v>61.373314097139954</v>
      </c>
      <c r="S12" s="22">
        <f t="shared" si="2"/>
        <v>61.373314097139954</v>
      </c>
      <c r="T12" s="22">
        <f t="shared" si="2"/>
        <v>61.373314097139954</v>
      </c>
      <c r="U12" s="17"/>
      <c r="V12" s="24" t="s">
        <v>53</v>
      </c>
      <c r="W12" s="25">
        <f>G15/G10</f>
        <v>9.8235881665226468E-2</v>
      </c>
      <c r="X12" s="25">
        <f>W12*1.15</f>
        <v>0.11297126391501043</v>
      </c>
    </row>
    <row r="13" spans="2:24" x14ac:dyDescent="0.35">
      <c r="B13" s="18" t="s">
        <v>42</v>
      </c>
      <c r="C13" s="14" t="s">
        <v>22</v>
      </c>
      <c r="D13" s="19"/>
      <c r="E13" s="19"/>
      <c r="F13" s="20"/>
      <c r="G13" s="21">
        <f>G57+G100+G143+G186+G229+G272+G315+G358+G401+G444</f>
        <v>5605.3660560343897</v>
      </c>
      <c r="H13" s="22">
        <f t="shared" si="2"/>
        <v>5605.3660560343897</v>
      </c>
      <c r="I13" s="22">
        <f t="shared" si="2"/>
        <v>5605.3660560343897</v>
      </c>
      <c r="J13" s="22">
        <f t="shared" si="2"/>
        <v>5605.3660560343897</v>
      </c>
      <c r="K13" s="22">
        <f t="shared" si="2"/>
        <v>5605.3660560343897</v>
      </c>
      <c r="L13" s="22">
        <f t="shared" si="2"/>
        <v>5605.3660560343897</v>
      </c>
      <c r="M13" s="22">
        <f t="shared" si="2"/>
        <v>5605.3660560343897</v>
      </c>
      <c r="N13" s="22">
        <f t="shared" si="2"/>
        <v>5605.3660560343897</v>
      </c>
      <c r="O13" s="22">
        <f t="shared" si="2"/>
        <v>5605.3660560343897</v>
      </c>
      <c r="P13" s="22">
        <f t="shared" si="2"/>
        <v>5605.3660560343897</v>
      </c>
      <c r="Q13" s="22">
        <f t="shared" si="2"/>
        <v>5605.3660560343897</v>
      </c>
      <c r="R13" s="22">
        <f t="shared" si="2"/>
        <v>5605.3660560343897</v>
      </c>
      <c r="S13" s="22">
        <f t="shared" si="2"/>
        <v>5605.3660560343897</v>
      </c>
      <c r="T13" s="22">
        <f t="shared" si="2"/>
        <v>5605.3660560343897</v>
      </c>
      <c r="U13" s="17"/>
      <c r="V13" s="24" t="s">
        <v>54</v>
      </c>
      <c r="W13" s="25">
        <f>G16/G11</f>
        <v>1.1895646129871975</v>
      </c>
      <c r="X13" s="25">
        <f>W13*1.21</f>
        <v>1.439373181714509</v>
      </c>
    </row>
    <row r="14" spans="2:24" x14ac:dyDescent="0.35">
      <c r="B14" s="18" t="s">
        <v>46</v>
      </c>
      <c r="C14" s="14" t="s">
        <v>22</v>
      </c>
      <c r="D14" s="19"/>
      <c r="E14" s="19"/>
      <c r="F14" s="20"/>
      <c r="G14" s="21">
        <f>G58+G101+G187+G230+G273+G316+G359+G402+G445</f>
        <v>4558.1289654775128</v>
      </c>
      <c r="H14" s="22">
        <f t="shared" si="2"/>
        <v>4558.1289654775128</v>
      </c>
      <c r="I14" s="22">
        <f t="shared" si="2"/>
        <v>4558.1289654775128</v>
      </c>
      <c r="J14" s="22">
        <f t="shared" si="2"/>
        <v>4558.1289654775128</v>
      </c>
      <c r="K14" s="22">
        <f t="shared" si="2"/>
        <v>4558.1289654775128</v>
      </c>
      <c r="L14" s="22">
        <f t="shared" si="2"/>
        <v>4558.1289654775128</v>
      </c>
      <c r="M14" s="22">
        <f t="shared" si="2"/>
        <v>4558.1289654775128</v>
      </c>
      <c r="N14" s="22">
        <f t="shared" si="2"/>
        <v>4558.1289654775128</v>
      </c>
      <c r="O14" s="22">
        <f t="shared" si="2"/>
        <v>4558.1289654775128</v>
      </c>
      <c r="P14" s="22">
        <f t="shared" si="2"/>
        <v>4558.1289654775128</v>
      </c>
      <c r="Q14" s="22">
        <f t="shared" si="2"/>
        <v>4558.1289654775128</v>
      </c>
      <c r="R14" s="22">
        <f t="shared" si="2"/>
        <v>4558.1289654775128</v>
      </c>
      <c r="S14" s="22">
        <f t="shared" si="2"/>
        <v>4558.1289654775128</v>
      </c>
      <c r="T14" s="22">
        <f t="shared" si="2"/>
        <v>4558.1289654775128</v>
      </c>
      <c r="U14" s="17"/>
      <c r="V14" s="24" t="s">
        <v>55</v>
      </c>
      <c r="W14" s="25">
        <f t="shared" ref="W14" si="3">G17/G12</f>
        <v>1.213094974693697</v>
      </c>
      <c r="X14" s="25">
        <f>W14*1.21</f>
        <v>1.4678449193793732</v>
      </c>
    </row>
    <row r="15" spans="2:24" x14ac:dyDescent="0.35">
      <c r="B15" s="18" t="s">
        <v>47</v>
      </c>
      <c r="C15" s="14" t="s">
        <v>22</v>
      </c>
      <c r="D15" s="19"/>
      <c r="E15" s="19"/>
      <c r="F15" s="20"/>
      <c r="G15" s="21">
        <f>G59+G102+G145+G188+G231+G274+G317+G360+G403+G446</f>
        <v>2576.7926666666667</v>
      </c>
      <c r="H15" s="22">
        <f t="shared" si="2"/>
        <v>2576.7926666666667</v>
      </c>
      <c r="I15" s="22">
        <f t="shared" si="2"/>
        <v>2576.7926666666667</v>
      </c>
      <c r="J15" s="22">
        <f t="shared" si="2"/>
        <v>2576.7926666666667</v>
      </c>
      <c r="K15" s="22">
        <f t="shared" si="2"/>
        <v>2576.7926666666667</v>
      </c>
      <c r="L15" s="22">
        <f t="shared" si="2"/>
        <v>2576.7926666666667</v>
      </c>
      <c r="M15" s="22">
        <f t="shared" si="2"/>
        <v>2576.7926666666667</v>
      </c>
      <c r="N15" s="22">
        <f t="shared" si="2"/>
        <v>2576.7926666666667</v>
      </c>
      <c r="O15" s="22">
        <f t="shared" si="2"/>
        <v>2576.7926666666667</v>
      </c>
      <c r="P15" s="22">
        <f t="shared" si="2"/>
        <v>2576.7926666666667</v>
      </c>
      <c r="Q15" s="22">
        <f t="shared" si="2"/>
        <v>2576.7926666666667</v>
      </c>
      <c r="R15" s="22">
        <f t="shared" si="2"/>
        <v>2576.7926666666667</v>
      </c>
      <c r="S15" s="22">
        <f t="shared" si="2"/>
        <v>2576.7926666666667</v>
      </c>
      <c r="T15" s="22">
        <f t="shared" si="2"/>
        <v>2576.7926666666667</v>
      </c>
      <c r="U15" s="17"/>
      <c r="V15" s="26"/>
      <c r="W15" s="26"/>
      <c r="X15" s="26"/>
    </row>
    <row r="16" spans="2:24" x14ac:dyDescent="0.35">
      <c r="B16" s="18" t="s">
        <v>50</v>
      </c>
      <c r="C16" s="14" t="s">
        <v>22</v>
      </c>
      <c r="D16" s="19"/>
      <c r="E16" s="19"/>
      <c r="F16" s="19"/>
      <c r="G16" s="21">
        <f>G61+G103+G144+G189+G232+G275+G318+G361+G404+G447</f>
        <v>1797.5813175611929</v>
      </c>
      <c r="H16" s="22">
        <f t="shared" si="2"/>
        <v>1797.5813175611929</v>
      </c>
      <c r="I16" s="22">
        <f t="shared" si="2"/>
        <v>1797.5813175611929</v>
      </c>
      <c r="J16" s="22">
        <f t="shared" si="2"/>
        <v>1797.5813175611929</v>
      </c>
      <c r="K16" s="22">
        <f t="shared" si="2"/>
        <v>1797.5813175611929</v>
      </c>
      <c r="L16" s="22">
        <f t="shared" si="2"/>
        <v>1797.5813175611929</v>
      </c>
      <c r="M16" s="22">
        <f t="shared" si="2"/>
        <v>1797.5813175611929</v>
      </c>
      <c r="N16" s="22">
        <f t="shared" si="2"/>
        <v>1797.5813175611929</v>
      </c>
      <c r="O16" s="22">
        <f t="shared" si="2"/>
        <v>1797.5813175611929</v>
      </c>
      <c r="P16" s="22">
        <f t="shared" si="2"/>
        <v>1797.5813175611929</v>
      </c>
      <c r="Q16" s="22">
        <f t="shared" si="2"/>
        <v>1797.5813175611929</v>
      </c>
      <c r="R16" s="22">
        <f t="shared" si="2"/>
        <v>1797.5813175611929</v>
      </c>
      <c r="S16" s="22">
        <f t="shared" si="2"/>
        <v>1797.5813175611929</v>
      </c>
      <c r="T16" s="22">
        <f t="shared" si="2"/>
        <v>1797.5813175611929</v>
      </c>
      <c r="U16" s="17"/>
      <c r="V16" s="26"/>
      <c r="W16" s="26"/>
      <c r="X16" s="26"/>
    </row>
    <row r="17" spans="2:24" x14ac:dyDescent="0.35">
      <c r="B17" s="18" t="s">
        <v>52</v>
      </c>
      <c r="C17" s="14" t="s">
        <v>22</v>
      </c>
      <c r="D17" s="19"/>
      <c r="E17" s="19"/>
      <c r="F17" s="19"/>
      <c r="G17" s="21">
        <f>G61+G104+G147+G190+G233+G276+G319+G362+G405+G448</f>
        <v>74.451658911538303</v>
      </c>
      <c r="H17" s="22">
        <f t="shared" si="2"/>
        <v>74.451658911538303</v>
      </c>
      <c r="I17" s="22">
        <f t="shared" si="2"/>
        <v>74.451658911538303</v>
      </c>
      <c r="J17" s="22">
        <f t="shared" si="2"/>
        <v>74.451658911538303</v>
      </c>
      <c r="K17" s="22">
        <f t="shared" si="2"/>
        <v>74.451658911538303</v>
      </c>
      <c r="L17" s="22">
        <f t="shared" si="2"/>
        <v>74.451658911538303</v>
      </c>
      <c r="M17" s="22">
        <f t="shared" si="2"/>
        <v>74.451658911538303</v>
      </c>
      <c r="N17" s="22">
        <f t="shared" si="2"/>
        <v>74.451658911538303</v>
      </c>
      <c r="O17" s="22">
        <f t="shared" si="2"/>
        <v>74.451658911538303</v>
      </c>
      <c r="P17" s="22">
        <f t="shared" si="2"/>
        <v>74.451658911538303</v>
      </c>
      <c r="Q17" s="22">
        <f t="shared" si="2"/>
        <v>74.451658911538303</v>
      </c>
      <c r="R17" s="22">
        <f t="shared" si="2"/>
        <v>74.451658911538303</v>
      </c>
      <c r="S17" s="22">
        <f t="shared" si="2"/>
        <v>74.451658911538303</v>
      </c>
      <c r="T17" s="22">
        <f t="shared" si="2"/>
        <v>74.451658911538303</v>
      </c>
      <c r="U17" s="17"/>
      <c r="V17" s="26"/>
      <c r="W17" s="26"/>
      <c r="X17" s="26"/>
    </row>
    <row r="18" spans="2:24" x14ac:dyDescent="0.35">
      <c r="B18" s="27" t="s">
        <v>23</v>
      </c>
      <c r="C18" s="28" t="s">
        <v>22</v>
      </c>
      <c r="D18" s="29"/>
      <c r="E18" s="29"/>
      <c r="F18" s="29"/>
      <c r="G18" s="30"/>
      <c r="H18" s="30">
        <f>SUM(H13:H17)</f>
        <v>14612.320664651301</v>
      </c>
      <c r="I18" s="30">
        <f t="shared" ref="I18:T18" si="4">SUM(I13:I17)</f>
        <v>14612.320664651301</v>
      </c>
      <c r="J18" s="30">
        <f t="shared" si="4"/>
        <v>14612.320664651301</v>
      </c>
      <c r="K18" s="30">
        <f t="shared" si="4"/>
        <v>14612.320664651301</v>
      </c>
      <c r="L18" s="30">
        <f t="shared" si="4"/>
        <v>14612.320664651301</v>
      </c>
      <c r="M18" s="30">
        <f t="shared" si="4"/>
        <v>14612.320664651301</v>
      </c>
      <c r="N18" s="30">
        <f t="shared" si="4"/>
        <v>14612.320664651301</v>
      </c>
      <c r="O18" s="30">
        <f t="shared" si="4"/>
        <v>14612.320664651301</v>
      </c>
      <c r="P18" s="30">
        <f t="shared" si="4"/>
        <v>14612.320664651301</v>
      </c>
      <c r="Q18" s="30">
        <f t="shared" si="4"/>
        <v>14612.320664651301</v>
      </c>
      <c r="R18" s="30">
        <f t="shared" si="4"/>
        <v>14612.320664651301</v>
      </c>
      <c r="S18" s="30">
        <f t="shared" si="4"/>
        <v>14612.320664651301</v>
      </c>
      <c r="T18" s="30">
        <f t="shared" si="4"/>
        <v>14612.320664651301</v>
      </c>
      <c r="U18" s="17"/>
      <c r="V18" s="26"/>
      <c r="W18" s="26"/>
      <c r="X18" s="26"/>
    </row>
    <row r="19" spans="2:24" x14ac:dyDescent="0.35">
      <c r="B19" s="76" t="s">
        <v>56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6"/>
      <c r="V19" s="8"/>
      <c r="W19" s="8"/>
      <c r="X19" s="8"/>
    </row>
    <row r="20" spans="2:24" x14ac:dyDescent="0.35">
      <c r="B20" s="14" t="s">
        <v>40</v>
      </c>
      <c r="C20" s="14" t="s">
        <v>41</v>
      </c>
      <c r="D20" s="15"/>
      <c r="E20" s="15"/>
      <c r="F20" s="16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9"/>
      <c r="U20" s="17"/>
      <c r="V20" s="26"/>
      <c r="W20" s="26"/>
      <c r="X20" s="26"/>
    </row>
    <row r="21" spans="2:24" x14ac:dyDescent="0.35">
      <c r="B21" s="18" t="s">
        <v>42</v>
      </c>
      <c r="C21" s="14" t="s">
        <v>18</v>
      </c>
      <c r="D21" s="19"/>
      <c r="E21" s="19"/>
      <c r="F21" s="20"/>
      <c r="G21" s="80"/>
      <c r="H21" s="22">
        <f t="shared" ref="H21:S30" si="5">H65+H108+H151+H194+H237+H280+H323+H366+H409+H452</f>
        <v>0</v>
      </c>
      <c r="I21" s="22">
        <f t="shared" si="5"/>
        <v>0</v>
      </c>
      <c r="J21" s="22">
        <f t="shared" si="5"/>
        <v>0</v>
      </c>
      <c r="K21" s="22">
        <f t="shared" si="5"/>
        <v>0</v>
      </c>
      <c r="L21" s="22">
        <f t="shared" si="5"/>
        <v>0</v>
      </c>
      <c r="M21" s="22">
        <f t="shared" si="5"/>
        <v>0</v>
      </c>
      <c r="N21" s="22">
        <f t="shared" si="5"/>
        <v>0</v>
      </c>
      <c r="O21" s="22">
        <f t="shared" si="5"/>
        <v>0</v>
      </c>
      <c r="P21" s="22">
        <f t="shared" si="5"/>
        <v>0</v>
      </c>
      <c r="Q21" s="22">
        <f t="shared" si="5"/>
        <v>0</v>
      </c>
      <c r="R21" s="22">
        <f t="shared" si="5"/>
        <v>0</v>
      </c>
      <c r="S21" s="22">
        <f t="shared" si="5"/>
        <v>0</v>
      </c>
      <c r="T21" s="22">
        <f t="shared" ref="T21" si="6">T65+T108+T151+T194+T237+T280+T323+T366+T409+T452</f>
        <v>0</v>
      </c>
      <c r="U21" s="17"/>
      <c r="V21" s="26"/>
      <c r="W21" s="26"/>
      <c r="X21" s="26"/>
    </row>
    <row r="22" spans="2:24" x14ac:dyDescent="0.35">
      <c r="B22" s="18" t="s">
        <v>46</v>
      </c>
      <c r="C22" s="14" t="s">
        <v>18</v>
      </c>
      <c r="D22" s="19"/>
      <c r="E22" s="19"/>
      <c r="F22" s="20"/>
      <c r="G22" s="81"/>
      <c r="H22" s="22">
        <f>H66+H109+H195+H238+H281+H324+H367+H410+H453</f>
        <v>0</v>
      </c>
      <c r="I22" s="22">
        <f t="shared" ref="I22:T22" si="7">I66+I109+I195+I238+I281+I324+I367+I410+I453</f>
        <v>0</v>
      </c>
      <c r="J22" s="22">
        <f t="shared" si="7"/>
        <v>0</v>
      </c>
      <c r="K22" s="22">
        <f t="shared" si="7"/>
        <v>0</v>
      </c>
      <c r="L22" s="22">
        <f t="shared" si="7"/>
        <v>0</v>
      </c>
      <c r="M22" s="22">
        <f t="shared" si="7"/>
        <v>0</v>
      </c>
      <c r="N22" s="22">
        <f t="shared" si="7"/>
        <v>0</v>
      </c>
      <c r="O22" s="22">
        <f t="shared" si="7"/>
        <v>0</v>
      </c>
      <c r="P22" s="22">
        <f t="shared" si="7"/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17"/>
      <c r="V22" s="26"/>
      <c r="W22" s="26"/>
      <c r="X22" s="26"/>
    </row>
    <row r="23" spans="2:24" x14ac:dyDescent="0.35">
      <c r="B23" s="18" t="s">
        <v>47</v>
      </c>
      <c r="C23" s="14" t="s">
        <v>48</v>
      </c>
      <c r="D23" s="19"/>
      <c r="E23" s="19"/>
      <c r="F23" s="20"/>
      <c r="G23" s="81"/>
      <c r="H23" s="22">
        <f t="shared" si="5"/>
        <v>0</v>
      </c>
      <c r="I23" s="22">
        <f t="shared" si="5"/>
        <v>0</v>
      </c>
      <c r="J23" s="22">
        <f t="shared" si="5"/>
        <v>0</v>
      </c>
      <c r="K23" s="22">
        <f t="shared" si="5"/>
        <v>0</v>
      </c>
      <c r="L23" s="22">
        <f t="shared" si="5"/>
        <v>0</v>
      </c>
      <c r="M23" s="22">
        <f t="shared" si="5"/>
        <v>0</v>
      </c>
      <c r="N23" s="22">
        <f t="shared" si="5"/>
        <v>0</v>
      </c>
      <c r="O23" s="22">
        <f t="shared" si="5"/>
        <v>0</v>
      </c>
      <c r="P23" s="22">
        <f t="shared" si="5"/>
        <v>0</v>
      </c>
      <c r="Q23" s="22">
        <f t="shared" si="5"/>
        <v>0</v>
      </c>
      <c r="R23" s="22">
        <f t="shared" si="5"/>
        <v>0</v>
      </c>
      <c r="S23" s="22">
        <f t="shared" si="5"/>
        <v>0</v>
      </c>
      <c r="T23" s="22">
        <f t="shared" ref="T23" si="8">T67+T110+T153+T196+T239+T282+T325+T368+T411+T454</f>
        <v>0</v>
      </c>
      <c r="U23" s="17"/>
      <c r="V23" s="26"/>
      <c r="W23" s="26"/>
      <c r="X23" s="26"/>
    </row>
    <row r="24" spans="2:24" x14ac:dyDescent="0.35">
      <c r="B24" s="18" t="s">
        <v>50</v>
      </c>
      <c r="C24" s="14" t="s">
        <v>18</v>
      </c>
      <c r="D24" s="19"/>
      <c r="E24" s="19"/>
      <c r="F24" s="20"/>
      <c r="G24" s="81"/>
      <c r="H24" s="22">
        <f>H68+H111+H152+H197+H240+H283+H326+H369+H412+H455</f>
        <v>0</v>
      </c>
      <c r="I24" s="22">
        <f t="shared" ref="I24:T24" si="9">I68+I111+I152+I197+I240+I283+I326+I369+I412+I455</f>
        <v>0</v>
      </c>
      <c r="J24" s="22">
        <f t="shared" si="9"/>
        <v>0</v>
      </c>
      <c r="K24" s="22">
        <f t="shared" si="9"/>
        <v>0</v>
      </c>
      <c r="L24" s="22">
        <f t="shared" si="9"/>
        <v>0</v>
      </c>
      <c r="M24" s="22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17"/>
      <c r="V24" s="26"/>
      <c r="W24" s="26"/>
      <c r="X24" s="26"/>
    </row>
    <row r="25" spans="2:24" x14ac:dyDescent="0.35">
      <c r="B25" s="18" t="s">
        <v>52</v>
      </c>
      <c r="C25" s="14" t="s">
        <v>18</v>
      </c>
      <c r="D25" s="19"/>
      <c r="E25" s="19"/>
      <c r="F25" s="20"/>
      <c r="G25" s="81"/>
      <c r="H25" s="22">
        <f t="shared" si="5"/>
        <v>0</v>
      </c>
      <c r="I25" s="22">
        <f t="shared" si="5"/>
        <v>0</v>
      </c>
      <c r="J25" s="22">
        <f t="shared" si="5"/>
        <v>0</v>
      </c>
      <c r="K25" s="22">
        <f t="shared" si="5"/>
        <v>0</v>
      </c>
      <c r="L25" s="22">
        <f t="shared" si="5"/>
        <v>0</v>
      </c>
      <c r="M25" s="22">
        <f t="shared" si="5"/>
        <v>0</v>
      </c>
      <c r="N25" s="22">
        <f t="shared" si="5"/>
        <v>0</v>
      </c>
      <c r="O25" s="22">
        <f t="shared" si="5"/>
        <v>0</v>
      </c>
      <c r="P25" s="22">
        <f t="shared" si="5"/>
        <v>0</v>
      </c>
      <c r="Q25" s="22">
        <f t="shared" si="5"/>
        <v>0</v>
      </c>
      <c r="R25" s="22">
        <f t="shared" si="5"/>
        <v>0</v>
      </c>
      <c r="S25" s="22">
        <f t="shared" si="5"/>
        <v>0</v>
      </c>
      <c r="T25" s="22">
        <f t="shared" ref="T25" si="10">T69+T112+T155+T198+T241+T284+T327+T370+T413+T456</f>
        <v>0</v>
      </c>
      <c r="U25" s="17"/>
      <c r="V25" s="26"/>
      <c r="W25" s="26"/>
      <c r="X25" s="26"/>
    </row>
    <row r="26" spans="2:24" x14ac:dyDescent="0.35">
      <c r="B26" s="18" t="s">
        <v>42</v>
      </c>
      <c r="C26" s="14" t="s">
        <v>22</v>
      </c>
      <c r="D26" s="19"/>
      <c r="E26" s="19"/>
      <c r="F26" s="20"/>
      <c r="G26" s="81"/>
      <c r="H26" s="22">
        <f t="shared" si="5"/>
        <v>0</v>
      </c>
      <c r="I26" s="22">
        <f t="shared" si="5"/>
        <v>0</v>
      </c>
      <c r="J26" s="22">
        <f t="shared" si="5"/>
        <v>0</v>
      </c>
      <c r="K26" s="22">
        <f t="shared" si="5"/>
        <v>0</v>
      </c>
      <c r="L26" s="22">
        <f t="shared" si="5"/>
        <v>0</v>
      </c>
      <c r="M26" s="22">
        <f t="shared" si="5"/>
        <v>0</v>
      </c>
      <c r="N26" s="22">
        <f t="shared" si="5"/>
        <v>0</v>
      </c>
      <c r="O26" s="22">
        <f t="shared" si="5"/>
        <v>0</v>
      </c>
      <c r="P26" s="22">
        <f t="shared" si="5"/>
        <v>0</v>
      </c>
      <c r="Q26" s="22">
        <f t="shared" si="5"/>
        <v>0</v>
      </c>
      <c r="R26" s="22">
        <f t="shared" si="5"/>
        <v>0</v>
      </c>
      <c r="S26" s="22">
        <f t="shared" si="5"/>
        <v>0</v>
      </c>
      <c r="T26" s="22">
        <f t="shared" ref="T26" si="11">T70+T113+T156+T199+T242+T285+T328+T371+T414+T457</f>
        <v>0</v>
      </c>
      <c r="U26" s="17"/>
      <c r="V26" s="26"/>
      <c r="W26" s="26"/>
      <c r="X26" s="26"/>
    </row>
    <row r="27" spans="2:24" x14ac:dyDescent="0.35">
      <c r="B27" s="18" t="s">
        <v>46</v>
      </c>
      <c r="C27" s="14" t="s">
        <v>22</v>
      </c>
      <c r="D27" s="19"/>
      <c r="E27" s="19"/>
      <c r="F27" s="20"/>
      <c r="G27" s="81"/>
      <c r="H27" s="22">
        <f>H71+H114+H200+H243+H286+H329+H372+H415+H458</f>
        <v>0</v>
      </c>
      <c r="I27" s="22">
        <f t="shared" ref="I27:T27" si="12">I71+I114+I200+I243+I286+I329+I372+I415+I458</f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17"/>
      <c r="V27" s="26"/>
      <c r="W27" s="26"/>
      <c r="X27" s="26"/>
    </row>
    <row r="28" spans="2:24" x14ac:dyDescent="0.35">
      <c r="B28" s="18" t="s">
        <v>47</v>
      </c>
      <c r="C28" s="14" t="s">
        <v>22</v>
      </c>
      <c r="D28" s="19"/>
      <c r="E28" s="19"/>
      <c r="F28" s="20"/>
      <c r="G28" s="81"/>
      <c r="H28" s="22">
        <f t="shared" si="5"/>
        <v>0</v>
      </c>
      <c r="I28" s="22">
        <f t="shared" si="5"/>
        <v>0</v>
      </c>
      <c r="J28" s="22">
        <f t="shared" si="5"/>
        <v>0</v>
      </c>
      <c r="K28" s="22">
        <f t="shared" si="5"/>
        <v>0</v>
      </c>
      <c r="L28" s="22">
        <f t="shared" si="5"/>
        <v>0</v>
      </c>
      <c r="M28" s="22">
        <f t="shared" si="5"/>
        <v>0</v>
      </c>
      <c r="N28" s="22">
        <f t="shared" si="5"/>
        <v>0</v>
      </c>
      <c r="O28" s="22">
        <f t="shared" si="5"/>
        <v>0</v>
      </c>
      <c r="P28" s="22">
        <f t="shared" si="5"/>
        <v>0</v>
      </c>
      <c r="Q28" s="22">
        <f t="shared" si="5"/>
        <v>0</v>
      </c>
      <c r="R28" s="22">
        <f t="shared" si="5"/>
        <v>0</v>
      </c>
      <c r="S28" s="22">
        <f t="shared" si="5"/>
        <v>0</v>
      </c>
      <c r="T28" s="22">
        <f t="shared" ref="T28" si="13">T72+T115+T158+T201+T244+T287+T330+T373+T416+T459</f>
        <v>0</v>
      </c>
      <c r="U28" s="17"/>
      <c r="V28" s="31"/>
      <c r="W28" s="31"/>
      <c r="X28" s="31"/>
    </row>
    <row r="29" spans="2:24" x14ac:dyDescent="0.35">
      <c r="B29" s="18" t="s">
        <v>50</v>
      </c>
      <c r="C29" s="14" t="s">
        <v>22</v>
      </c>
      <c r="D29" s="19"/>
      <c r="E29" s="19"/>
      <c r="F29" s="19"/>
      <c r="G29" s="81"/>
      <c r="H29" s="22">
        <f>H73+H116+H157+H202+H245+H288+H331+H374+H417+H460</f>
        <v>0</v>
      </c>
      <c r="I29" s="22">
        <f t="shared" ref="I29:T29" si="14">I73+I116+I157+I202+I245+I288+I331+I374+I417+I460</f>
        <v>0</v>
      </c>
      <c r="J29" s="22">
        <f t="shared" si="14"/>
        <v>0</v>
      </c>
      <c r="K29" s="22">
        <f t="shared" si="14"/>
        <v>0</v>
      </c>
      <c r="L29" s="22">
        <f t="shared" si="14"/>
        <v>0</v>
      </c>
      <c r="M29" s="22">
        <f t="shared" si="14"/>
        <v>0</v>
      </c>
      <c r="N29" s="22">
        <f t="shared" si="14"/>
        <v>0</v>
      </c>
      <c r="O29" s="22">
        <f t="shared" si="14"/>
        <v>0</v>
      </c>
      <c r="P29" s="22">
        <f t="shared" si="14"/>
        <v>0</v>
      </c>
      <c r="Q29" s="22">
        <f t="shared" si="14"/>
        <v>0</v>
      </c>
      <c r="R29" s="22">
        <f t="shared" si="14"/>
        <v>0</v>
      </c>
      <c r="S29" s="22">
        <f t="shared" si="14"/>
        <v>0</v>
      </c>
      <c r="T29" s="22">
        <f t="shared" si="14"/>
        <v>0</v>
      </c>
      <c r="U29" s="17"/>
      <c r="V29" s="31"/>
      <c r="W29" s="31"/>
      <c r="X29" s="31"/>
    </row>
    <row r="30" spans="2:24" x14ac:dyDescent="0.35">
      <c r="B30" s="18" t="s">
        <v>52</v>
      </c>
      <c r="C30" s="14" t="s">
        <v>22</v>
      </c>
      <c r="D30" s="19"/>
      <c r="E30" s="19"/>
      <c r="F30" s="19"/>
      <c r="G30" s="32"/>
      <c r="H30" s="22">
        <f t="shared" si="5"/>
        <v>0</v>
      </c>
      <c r="I30" s="22">
        <f t="shared" si="5"/>
        <v>0</v>
      </c>
      <c r="J30" s="22">
        <f t="shared" si="5"/>
        <v>0</v>
      </c>
      <c r="K30" s="22">
        <f t="shared" si="5"/>
        <v>0</v>
      </c>
      <c r="L30" s="22">
        <f t="shared" si="5"/>
        <v>0</v>
      </c>
      <c r="M30" s="22">
        <f t="shared" si="5"/>
        <v>0</v>
      </c>
      <c r="N30" s="22">
        <f t="shared" si="5"/>
        <v>0</v>
      </c>
      <c r="O30" s="22">
        <f t="shared" si="5"/>
        <v>0</v>
      </c>
      <c r="P30" s="22">
        <f t="shared" si="5"/>
        <v>0</v>
      </c>
      <c r="Q30" s="22">
        <f t="shared" si="5"/>
        <v>0</v>
      </c>
      <c r="R30" s="22">
        <f t="shared" si="5"/>
        <v>0</v>
      </c>
      <c r="S30" s="22">
        <f t="shared" si="5"/>
        <v>0</v>
      </c>
      <c r="T30" s="22">
        <f t="shared" ref="T30" si="15">T74+T117+T160+T203+T246+T289+T332+T375+T418+T461</f>
        <v>0</v>
      </c>
      <c r="U30" s="17"/>
      <c r="V30" s="31"/>
      <c r="W30" s="31"/>
      <c r="X30" s="31"/>
    </row>
    <row r="31" spans="2:24" x14ac:dyDescent="0.35">
      <c r="B31" s="27" t="s">
        <v>23</v>
      </c>
      <c r="C31" s="28" t="s">
        <v>22</v>
      </c>
      <c r="D31" s="29"/>
      <c r="E31" s="29"/>
      <c r="F31" s="29"/>
      <c r="G31" s="27"/>
      <c r="H31" s="30">
        <f>SUM(H26:H30)</f>
        <v>0</v>
      </c>
      <c r="I31" s="30">
        <f t="shared" ref="I31:T31" si="16">SUM(I26:I30)</f>
        <v>0</v>
      </c>
      <c r="J31" s="30">
        <f t="shared" si="16"/>
        <v>0</v>
      </c>
      <c r="K31" s="30">
        <f t="shared" si="16"/>
        <v>0</v>
      </c>
      <c r="L31" s="30">
        <f t="shared" si="16"/>
        <v>0</v>
      </c>
      <c r="M31" s="30">
        <f t="shared" si="16"/>
        <v>0</v>
      </c>
      <c r="N31" s="30">
        <f t="shared" si="16"/>
        <v>0</v>
      </c>
      <c r="O31" s="30">
        <f t="shared" si="16"/>
        <v>0</v>
      </c>
      <c r="P31" s="30">
        <f t="shared" si="16"/>
        <v>0</v>
      </c>
      <c r="Q31" s="30">
        <f t="shared" si="16"/>
        <v>0</v>
      </c>
      <c r="R31" s="30">
        <f t="shared" si="16"/>
        <v>0</v>
      </c>
      <c r="S31" s="30">
        <f t="shared" si="16"/>
        <v>0</v>
      </c>
      <c r="T31" s="30">
        <f t="shared" si="16"/>
        <v>0</v>
      </c>
      <c r="U31" s="17"/>
      <c r="V31" s="31"/>
      <c r="W31" s="31"/>
      <c r="X31" s="31"/>
    </row>
    <row r="32" spans="2:24" x14ac:dyDescent="0.35">
      <c r="B32" s="76" t="s">
        <v>57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6"/>
      <c r="V32" s="33"/>
      <c r="W32" s="33"/>
      <c r="X32" s="33"/>
    </row>
    <row r="33" spans="2:24" x14ac:dyDescent="0.35">
      <c r="B33" s="14" t="s">
        <v>40</v>
      </c>
      <c r="C33" s="14" t="s">
        <v>41</v>
      </c>
      <c r="D33" s="15"/>
      <c r="E33" s="15"/>
      <c r="F33" s="16"/>
      <c r="G33" s="77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U33" s="17"/>
      <c r="V33" s="26"/>
      <c r="W33" s="26"/>
      <c r="X33" s="26"/>
    </row>
    <row r="34" spans="2:24" x14ac:dyDescent="0.35">
      <c r="B34" s="18" t="s">
        <v>42</v>
      </c>
      <c r="C34" s="14" t="s">
        <v>18</v>
      </c>
      <c r="D34" s="19"/>
      <c r="E34" s="19"/>
      <c r="F34" s="20"/>
      <c r="G34" s="80"/>
      <c r="H34" s="22">
        <f t="shared" ref="H34:S38" si="17">H78+H121+H164+H207+H250+H293+H336+H379+H422+H465</f>
        <v>1314.1506000000002</v>
      </c>
      <c r="I34" s="22">
        <f t="shared" si="17"/>
        <v>1314.1506000000002</v>
      </c>
      <c r="J34" s="22">
        <f t="shared" si="17"/>
        <v>1314.1506000000002</v>
      </c>
      <c r="K34" s="22">
        <f t="shared" si="17"/>
        <v>1314.1506000000002</v>
      </c>
      <c r="L34" s="22">
        <f t="shared" si="17"/>
        <v>1314.1506000000002</v>
      </c>
      <c r="M34" s="22">
        <f t="shared" si="17"/>
        <v>1314.1506000000002</v>
      </c>
      <c r="N34" s="22">
        <f t="shared" si="17"/>
        <v>1314.1506000000002</v>
      </c>
      <c r="O34" s="22">
        <f t="shared" si="17"/>
        <v>1314.1506000000002</v>
      </c>
      <c r="P34" s="22">
        <f t="shared" si="17"/>
        <v>1314.1506000000002</v>
      </c>
      <c r="Q34" s="22">
        <f t="shared" si="17"/>
        <v>1314.1506000000002</v>
      </c>
      <c r="R34" s="22">
        <f t="shared" si="17"/>
        <v>1314.1506000000002</v>
      </c>
      <c r="S34" s="22">
        <f t="shared" si="17"/>
        <v>1314.1506000000002</v>
      </c>
      <c r="T34" s="22">
        <f t="shared" ref="T34" si="18">T78+T121+T164+T207+T250+T293+T336+T379+T422+T465</f>
        <v>1314.1506000000002</v>
      </c>
      <c r="U34" s="17"/>
      <c r="V34" s="26"/>
      <c r="W34" s="26"/>
      <c r="X34" s="26"/>
    </row>
    <row r="35" spans="2:24" x14ac:dyDescent="0.35">
      <c r="B35" s="18" t="s">
        <v>46</v>
      </c>
      <c r="C35" s="14" t="s">
        <v>18</v>
      </c>
      <c r="D35" s="19"/>
      <c r="E35" s="19"/>
      <c r="F35" s="20"/>
      <c r="G35" s="81"/>
      <c r="H35" s="22">
        <f t="shared" si="17"/>
        <v>2298.285040395242</v>
      </c>
      <c r="I35" s="22">
        <f t="shared" si="17"/>
        <v>2298.285040395242</v>
      </c>
      <c r="J35" s="22">
        <f t="shared" si="17"/>
        <v>2298.285040395242</v>
      </c>
      <c r="K35" s="22">
        <f t="shared" si="17"/>
        <v>2298.285040395242</v>
      </c>
      <c r="L35" s="22">
        <f t="shared" si="17"/>
        <v>2298.285040395242</v>
      </c>
      <c r="M35" s="22">
        <f t="shared" si="17"/>
        <v>2298.285040395242</v>
      </c>
      <c r="N35" s="22">
        <f t="shared" si="17"/>
        <v>2298.285040395242</v>
      </c>
      <c r="O35" s="22">
        <f t="shared" si="17"/>
        <v>2298.285040395242</v>
      </c>
      <c r="P35" s="22">
        <f t="shared" si="17"/>
        <v>2298.285040395242</v>
      </c>
      <c r="Q35" s="22">
        <f t="shared" si="17"/>
        <v>2298.285040395242</v>
      </c>
      <c r="R35" s="22">
        <f t="shared" si="17"/>
        <v>2298.285040395242</v>
      </c>
      <c r="S35" s="22">
        <f t="shared" si="17"/>
        <v>2298.285040395242</v>
      </c>
      <c r="T35" s="22">
        <f t="shared" ref="T35" si="19">T79+T122+T165+T208+T251+T294+T337+T380+T423+T466</f>
        <v>2298.285040395242</v>
      </c>
      <c r="U35" s="17"/>
      <c r="V35" s="26"/>
      <c r="W35" s="26"/>
      <c r="X35" s="26"/>
    </row>
    <row r="36" spans="2:24" x14ac:dyDescent="0.35">
      <c r="B36" s="18" t="s">
        <v>47</v>
      </c>
      <c r="C36" s="14" t="s">
        <v>48</v>
      </c>
      <c r="D36" s="19"/>
      <c r="E36" s="19"/>
      <c r="F36" s="20"/>
      <c r="G36" s="81"/>
      <c r="H36" s="22">
        <f t="shared" si="17"/>
        <v>26230.666666666664</v>
      </c>
      <c r="I36" s="22">
        <f t="shared" si="17"/>
        <v>26230.666666666664</v>
      </c>
      <c r="J36" s="22">
        <f t="shared" si="17"/>
        <v>26230.666666666664</v>
      </c>
      <c r="K36" s="22">
        <f t="shared" si="17"/>
        <v>26230.666666666664</v>
      </c>
      <c r="L36" s="22">
        <f t="shared" si="17"/>
        <v>26230.666666666664</v>
      </c>
      <c r="M36" s="22">
        <f t="shared" si="17"/>
        <v>26230.666666666664</v>
      </c>
      <c r="N36" s="22">
        <f t="shared" si="17"/>
        <v>26230.666666666664</v>
      </c>
      <c r="O36" s="22">
        <f t="shared" si="17"/>
        <v>26230.666666666664</v>
      </c>
      <c r="P36" s="22">
        <f t="shared" si="17"/>
        <v>26230.666666666664</v>
      </c>
      <c r="Q36" s="22">
        <f t="shared" si="17"/>
        <v>26230.666666666664</v>
      </c>
      <c r="R36" s="22">
        <f t="shared" si="17"/>
        <v>26230.666666666664</v>
      </c>
      <c r="S36" s="22">
        <f t="shared" si="17"/>
        <v>26230.666666666664</v>
      </c>
      <c r="T36" s="22">
        <f t="shared" ref="T36" si="20">T80+T123+T166+T209+T252+T295+T338+T381+T424+T467</f>
        <v>26230.666666666664</v>
      </c>
      <c r="U36" s="17"/>
      <c r="V36" s="26"/>
      <c r="W36" s="26"/>
      <c r="X36" s="26"/>
    </row>
    <row r="37" spans="2:24" x14ac:dyDescent="0.35">
      <c r="B37" s="18" t="s">
        <v>50</v>
      </c>
      <c r="C37" s="14" t="s">
        <v>18</v>
      </c>
      <c r="D37" s="19"/>
      <c r="E37" s="19"/>
      <c r="F37" s="20"/>
      <c r="G37" s="81"/>
      <c r="H37" s="22">
        <f>H81+H124+H167+H210+H253+H296+H339+H382+H425+H468</f>
        <v>1376.5971354861354</v>
      </c>
      <c r="I37" s="22">
        <f t="shared" si="17"/>
        <v>1376.5971354861354</v>
      </c>
      <c r="J37" s="22">
        <f t="shared" si="17"/>
        <v>1376.5971354861354</v>
      </c>
      <c r="K37" s="22">
        <f t="shared" si="17"/>
        <v>1376.5971354861354</v>
      </c>
      <c r="L37" s="22">
        <f t="shared" si="17"/>
        <v>1376.5971354861354</v>
      </c>
      <c r="M37" s="22">
        <f t="shared" si="17"/>
        <v>1376.5971354861354</v>
      </c>
      <c r="N37" s="22">
        <f t="shared" si="17"/>
        <v>1376.5971354861354</v>
      </c>
      <c r="O37" s="22">
        <f t="shared" si="17"/>
        <v>1376.5971354861354</v>
      </c>
      <c r="P37" s="22">
        <f t="shared" si="17"/>
        <v>1376.5971354861354</v>
      </c>
      <c r="Q37" s="22">
        <f t="shared" si="17"/>
        <v>1376.5971354861354</v>
      </c>
      <c r="R37" s="22">
        <f t="shared" si="17"/>
        <v>1376.5971354861354</v>
      </c>
      <c r="S37" s="22">
        <f t="shared" si="17"/>
        <v>1376.5971354861354</v>
      </c>
      <c r="T37" s="22">
        <f t="shared" ref="T37" si="21">T81+T124+T167+T210+T253+T296+T339+T382+T425+T468</f>
        <v>1376.5971354861354</v>
      </c>
      <c r="U37" s="17"/>
      <c r="V37" s="26"/>
      <c r="W37" s="26"/>
      <c r="X37" s="26"/>
    </row>
    <row r="38" spans="2:24" x14ac:dyDescent="0.35">
      <c r="B38" s="18" t="s">
        <v>52</v>
      </c>
      <c r="C38" s="14" t="s">
        <v>18</v>
      </c>
      <c r="D38" s="19"/>
      <c r="E38" s="19"/>
      <c r="F38" s="20"/>
      <c r="G38" s="81"/>
      <c r="H38" s="22">
        <f>H82+H125+H168+H211+H254+H297+H340+H383+H426+H469</f>
        <v>61.373314097139954</v>
      </c>
      <c r="I38" s="22">
        <f t="shared" si="17"/>
        <v>61.373314097139954</v>
      </c>
      <c r="J38" s="22">
        <f t="shared" si="17"/>
        <v>61.373314097139954</v>
      </c>
      <c r="K38" s="22">
        <f t="shared" si="17"/>
        <v>61.373314097139954</v>
      </c>
      <c r="L38" s="22">
        <f t="shared" si="17"/>
        <v>61.373314097139954</v>
      </c>
      <c r="M38" s="22">
        <f t="shared" si="17"/>
        <v>61.373314097139954</v>
      </c>
      <c r="N38" s="22">
        <f t="shared" si="17"/>
        <v>61.373314097139954</v>
      </c>
      <c r="O38" s="22">
        <f t="shared" si="17"/>
        <v>61.373314097139954</v>
      </c>
      <c r="P38" s="22">
        <f t="shared" si="17"/>
        <v>61.373314097139954</v>
      </c>
      <c r="Q38" s="22">
        <f t="shared" si="17"/>
        <v>61.373314097139954</v>
      </c>
      <c r="R38" s="22">
        <f t="shared" si="17"/>
        <v>61.373314097139954</v>
      </c>
      <c r="S38" s="22">
        <f t="shared" si="17"/>
        <v>61.373314097139954</v>
      </c>
      <c r="T38" s="22">
        <f t="shared" ref="T38" si="22">T82+T125+T168+T211+T254+T297+T340+T383+T426+T469</f>
        <v>61.373314097139954</v>
      </c>
      <c r="U38" s="17"/>
      <c r="V38" s="26"/>
      <c r="W38" s="26"/>
      <c r="X38" s="26"/>
    </row>
    <row r="39" spans="2:24" x14ac:dyDescent="0.35">
      <c r="B39" s="18" t="s">
        <v>42</v>
      </c>
      <c r="C39" s="14" t="s">
        <v>22</v>
      </c>
      <c r="D39" s="19"/>
      <c r="E39" s="19"/>
      <c r="F39" s="20"/>
      <c r="G39" s="81"/>
      <c r="H39" s="22">
        <f t="shared" ref="H39:S43" si="23">H83+H126+H169+H212+H255+H298+H341+H384+H427+H470</f>
        <v>5605.3660560343897</v>
      </c>
      <c r="I39" s="22">
        <f t="shared" si="23"/>
        <v>5605.3660560343897</v>
      </c>
      <c r="J39" s="22">
        <f t="shared" si="23"/>
        <v>5605.3660560343897</v>
      </c>
      <c r="K39" s="22">
        <f t="shared" si="23"/>
        <v>5605.3660560343897</v>
      </c>
      <c r="L39" s="22">
        <f t="shared" si="23"/>
        <v>5605.3660560343897</v>
      </c>
      <c r="M39" s="22">
        <f t="shared" si="23"/>
        <v>5605.3660560343897</v>
      </c>
      <c r="N39" s="22">
        <f t="shared" si="23"/>
        <v>5605.3660560343897</v>
      </c>
      <c r="O39" s="22">
        <f t="shared" si="23"/>
        <v>5605.3660560343897</v>
      </c>
      <c r="P39" s="22">
        <f t="shared" si="23"/>
        <v>5605.3660560343897</v>
      </c>
      <c r="Q39" s="22">
        <f t="shared" si="23"/>
        <v>5605.3660560343897</v>
      </c>
      <c r="R39" s="22">
        <f t="shared" si="23"/>
        <v>5605.3660560343897</v>
      </c>
      <c r="S39" s="22">
        <f t="shared" si="23"/>
        <v>5605.3660560343897</v>
      </c>
      <c r="T39" s="22">
        <f t="shared" ref="T39" si="24">T83+T126+T169+T212+T255+T298+T341+T384+T427+T470</f>
        <v>5605.3660560343897</v>
      </c>
      <c r="U39" s="17"/>
      <c r="V39" s="26"/>
      <c r="W39" s="26"/>
      <c r="X39" s="26"/>
    </row>
    <row r="40" spans="2:24" x14ac:dyDescent="0.35">
      <c r="B40" s="18" t="s">
        <v>46</v>
      </c>
      <c r="C40" s="14" t="s">
        <v>22</v>
      </c>
      <c r="D40" s="19"/>
      <c r="E40" s="19"/>
      <c r="F40" s="20"/>
      <c r="G40" s="81"/>
      <c r="H40" s="22">
        <f t="shared" si="23"/>
        <v>4698.4869435155342</v>
      </c>
      <c r="I40" s="22">
        <f t="shared" si="23"/>
        <v>4698.4869435155342</v>
      </c>
      <c r="J40" s="22">
        <f t="shared" si="23"/>
        <v>4698.4869435155342</v>
      </c>
      <c r="K40" s="22">
        <f t="shared" si="23"/>
        <v>4698.4869435155342</v>
      </c>
      <c r="L40" s="22">
        <f t="shared" si="23"/>
        <v>4698.4869435155342</v>
      </c>
      <c r="M40" s="22">
        <f t="shared" si="23"/>
        <v>4698.4869435155342</v>
      </c>
      <c r="N40" s="22">
        <f t="shared" si="23"/>
        <v>4698.4869435155342</v>
      </c>
      <c r="O40" s="22">
        <f t="shared" si="23"/>
        <v>4698.4869435155342</v>
      </c>
      <c r="P40" s="22">
        <f t="shared" si="23"/>
        <v>4698.4869435155342</v>
      </c>
      <c r="Q40" s="22">
        <f t="shared" si="23"/>
        <v>4698.4869435155342</v>
      </c>
      <c r="R40" s="22">
        <f t="shared" si="23"/>
        <v>4698.4869435155342</v>
      </c>
      <c r="S40" s="22">
        <f t="shared" si="23"/>
        <v>4698.4869435155342</v>
      </c>
      <c r="T40" s="22">
        <f t="shared" ref="T40" si="25">T84+T127+T170+T213+T256+T299+T342+T385+T428+T471</f>
        <v>4698.4869435155342</v>
      </c>
      <c r="U40" s="17"/>
      <c r="V40" s="31"/>
      <c r="W40" s="31"/>
      <c r="X40" s="31"/>
    </row>
    <row r="41" spans="2:24" x14ac:dyDescent="0.35">
      <c r="B41" s="18" t="s">
        <v>47</v>
      </c>
      <c r="C41" s="14" t="s">
        <v>22</v>
      </c>
      <c r="D41" s="19"/>
      <c r="E41" s="19"/>
      <c r="F41" s="20"/>
      <c r="G41" s="81"/>
      <c r="H41" s="22">
        <f t="shared" si="23"/>
        <v>2576.7926666666667</v>
      </c>
      <c r="I41" s="22">
        <f t="shared" si="23"/>
        <v>2576.7926666666667</v>
      </c>
      <c r="J41" s="22">
        <f t="shared" si="23"/>
        <v>2576.7926666666667</v>
      </c>
      <c r="K41" s="22">
        <f t="shared" si="23"/>
        <v>2576.7926666666667</v>
      </c>
      <c r="L41" s="22">
        <f t="shared" si="23"/>
        <v>2576.7926666666667</v>
      </c>
      <c r="M41" s="22">
        <f t="shared" si="23"/>
        <v>2576.7926666666667</v>
      </c>
      <c r="N41" s="22">
        <f t="shared" si="23"/>
        <v>2576.7926666666667</v>
      </c>
      <c r="O41" s="22">
        <f t="shared" si="23"/>
        <v>2576.7926666666667</v>
      </c>
      <c r="P41" s="22">
        <f t="shared" si="23"/>
        <v>2576.7926666666667</v>
      </c>
      <c r="Q41" s="22">
        <f t="shared" si="23"/>
        <v>2576.7926666666667</v>
      </c>
      <c r="R41" s="22">
        <f t="shared" si="23"/>
        <v>2576.7926666666667</v>
      </c>
      <c r="S41" s="22">
        <f t="shared" si="23"/>
        <v>2576.7926666666667</v>
      </c>
      <c r="T41" s="22">
        <f t="shared" ref="T41" si="26">T85+T128+T171+T214+T257+T300+T343+T386+T429+T472</f>
        <v>2576.7926666666667</v>
      </c>
      <c r="U41" s="17"/>
      <c r="V41" s="31"/>
      <c r="W41" s="31"/>
      <c r="X41" s="31"/>
    </row>
    <row r="42" spans="2:24" x14ac:dyDescent="0.35">
      <c r="B42" s="18" t="s">
        <v>50</v>
      </c>
      <c r="C42" s="14" t="s">
        <v>22</v>
      </c>
      <c r="D42" s="19"/>
      <c r="E42" s="19"/>
      <c r="F42" s="19"/>
      <c r="G42" s="81"/>
      <c r="H42" s="22">
        <f t="shared" si="23"/>
        <v>1657.2233395231719</v>
      </c>
      <c r="I42" s="22">
        <f t="shared" si="23"/>
        <v>1657.2233395231719</v>
      </c>
      <c r="J42" s="22">
        <f t="shared" si="23"/>
        <v>1657.2233395231719</v>
      </c>
      <c r="K42" s="22">
        <f t="shared" si="23"/>
        <v>1657.2233395231719</v>
      </c>
      <c r="L42" s="22">
        <f t="shared" si="23"/>
        <v>1657.2233395231719</v>
      </c>
      <c r="M42" s="22">
        <f t="shared" si="23"/>
        <v>1657.2233395231719</v>
      </c>
      <c r="N42" s="22">
        <f t="shared" si="23"/>
        <v>1657.2233395231719</v>
      </c>
      <c r="O42" s="22">
        <f t="shared" si="23"/>
        <v>1657.2233395231719</v>
      </c>
      <c r="P42" s="22">
        <f t="shared" si="23"/>
        <v>1657.2233395231719</v>
      </c>
      <c r="Q42" s="22">
        <f t="shared" si="23"/>
        <v>1657.2233395231719</v>
      </c>
      <c r="R42" s="22">
        <f t="shared" si="23"/>
        <v>1657.2233395231719</v>
      </c>
      <c r="S42" s="22">
        <f t="shared" si="23"/>
        <v>1657.2233395231719</v>
      </c>
      <c r="T42" s="22">
        <f t="shared" ref="T42" si="27">T86+T129+T172+T215+T258+T301+T344+T387+T430+T473</f>
        <v>1657.2233395231719</v>
      </c>
      <c r="U42" s="17"/>
      <c r="V42" s="31"/>
      <c r="W42" s="31"/>
      <c r="X42" s="31"/>
    </row>
    <row r="43" spans="2:24" x14ac:dyDescent="0.35">
      <c r="B43" s="18" t="s">
        <v>52</v>
      </c>
      <c r="C43" s="14" t="s">
        <v>22</v>
      </c>
      <c r="D43" s="19"/>
      <c r="E43" s="19"/>
      <c r="F43" s="19"/>
      <c r="G43" s="32"/>
      <c r="H43" s="22">
        <f t="shared" si="23"/>
        <v>74.451658911538303</v>
      </c>
      <c r="I43" s="22">
        <f t="shared" si="23"/>
        <v>74.451658911538303</v>
      </c>
      <c r="J43" s="22">
        <f t="shared" si="23"/>
        <v>74.451658911538303</v>
      </c>
      <c r="K43" s="22">
        <f t="shared" si="23"/>
        <v>74.451658911538303</v>
      </c>
      <c r="L43" s="22">
        <f t="shared" si="23"/>
        <v>74.451658911538303</v>
      </c>
      <c r="M43" s="22">
        <f t="shared" si="23"/>
        <v>74.451658911538303</v>
      </c>
      <c r="N43" s="22">
        <f t="shared" si="23"/>
        <v>74.451658911538303</v>
      </c>
      <c r="O43" s="22">
        <f t="shared" si="23"/>
        <v>74.451658911538303</v>
      </c>
      <c r="P43" s="22">
        <f t="shared" si="23"/>
        <v>74.451658911538303</v>
      </c>
      <c r="Q43" s="22">
        <f t="shared" si="23"/>
        <v>74.451658911538303</v>
      </c>
      <c r="R43" s="22">
        <f t="shared" si="23"/>
        <v>74.451658911538303</v>
      </c>
      <c r="S43" s="22">
        <f t="shared" si="23"/>
        <v>74.451658911538303</v>
      </c>
      <c r="T43" s="22">
        <f t="shared" ref="T43" si="28">T87+T130+T173+T216+T259+T302+T345+T388+T431+T474</f>
        <v>74.451658911538303</v>
      </c>
      <c r="U43" s="17"/>
      <c r="V43" s="31"/>
      <c r="W43" s="31"/>
      <c r="X43" s="31"/>
    </row>
    <row r="44" spans="2:24" x14ac:dyDescent="0.35">
      <c r="B44" s="27" t="s">
        <v>23</v>
      </c>
      <c r="C44" s="28" t="s">
        <v>22</v>
      </c>
      <c r="D44" s="29"/>
      <c r="E44" s="29"/>
      <c r="F44" s="29"/>
      <c r="G44" s="27"/>
      <c r="H44" s="30">
        <f>SUM(H39:H43)</f>
        <v>14612.320664651301</v>
      </c>
      <c r="I44" s="30">
        <f t="shared" ref="I44:T44" si="29">SUM(I39:I43)</f>
        <v>14612.320664651301</v>
      </c>
      <c r="J44" s="30">
        <f t="shared" si="29"/>
        <v>14612.320664651301</v>
      </c>
      <c r="K44" s="30">
        <f t="shared" si="29"/>
        <v>14612.320664651301</v>
      </c>
      <c r="L44" s="30">
        <f t="shared" si="29"/>
        <v>14612.320664651301</v>
      </c>
      <c r="M44" s="30">
        <f t="shared" si="29"/>
        <v>14612.320664651301</v>
      </c>
      <c r="N44" s="30">
        <f t="shared" si="29"/>
        <v>14612.320664651301</v>
      </c>
      <c r="O44" s="30">
        <f t="shared" si="29"/>
        <v>14612.320664651301</v>
      </c>
      <c r="P44" s="30">
        <f t="shared" si="29"/>
        <v>14612.320664651301</v>
      </c>
      <c r="Q44" s="30">
        <f t="shared" si="29"/>
        <v>14612.320664651301</v>
      </c>
      <c r="R44" s="30">
        <f t="shared" si="29"/>
        <v>14612.320664651301</v>
      </c>
      <c r="S44" s="30">
        <f t="shared" si="29"/>
        <v>14612.320664651301</v>
      </c>
      <c r="T44" s="30">
        <f t="shared" si="29"/>
        <v>14612.320664651301</v>
      </c>
      <c r="U44" s="17"/>
      <c r="V44" s="31"/>
      <c r="W44" s="31"/>
      <c r="X44" s="31"/>
    </row>
    <row r="45" spans="2:24" x14ac:dyDescent="0.3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33"/>
      <c r="W45" s="33"/>
      <c r="X45" s="33"/>
    </row>
    <row r="46" spans="2:24" x14ac:dyDescent="0.3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8"/>
      <c r="X46" s="8"/>
    </row>
    <row r="47" spans="2:24" x14ac:dyDescent="0.35">
      <c r="B47" s="82" t="str">
        <f>'E2 Údaje a hodnotící tabulky1 '!B2</f>
        <v>Střední odborná škola a Střední odborné učiliště Kladno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4"/>
      <c r="U47" s="6"/>
      <c r="V47" s="8"/>
      <c r="W47" s="8"/>
      <c r="X47" s="8"/>
    </row>
    <row r="48" spans="2:24" x14ac:dyDescent="0.35">
      <c r="B48" s="85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7"/>
      <c r="U48" s="6"/>
      <c r="V48" s="8"/>
      <c r="W48" s="8"/>
      <c r="X48" s="8"/>
    </row>
    <row r="49" spans="2:24" x14ac:dyDescent="0.35">
      <c r="B49" s="34" t="s">
        <v>36</v>
      </c>
      <c r="C49" s="35">
        <v>12</v>
      </c>
      <c r="D49" s="36"/>
      <c r="E49" s="36"/>
      <c r="F49" s="37" t="s">
        <v>37</v>
      </c>
      <c r="G49" s="37" t="s">
        <v>38</v>
      </c>
      <c r="H49" s="37">
        <f t="shared" ref="H49:S49" si="30">H5</f>
        <v>0</v>
      </c>
      <c r="I49" s="37">
        <f t="shared" si="30"/>
        <v>1</v>
      </c>
      <c r="J49" s="37">
        <f t="shared" si="30"/>
        <v>2</v>
      </c>
      <c r="K49" s="37">
        <f t="shared" si="30"/>
        <v>3</v>
      </c>
      <c r="L49" s="37">
        <f t="shared" si="30"/>
        <v>4</v>
      </c>
      <c r="M49" s="37">
        <f t="shared" si="30"/>
        <v>5</v>
      </c>
      <c r="N49" s="37">
        <f t="shared" si="30"/>
        <v>6</v>
      </c>
      <c r="O49" s="37">
        <f t="shared" si="30"/>
        <v>7</v>
      </c>
      <c r="P49" s="37">
        <f t="shared" si="30"/>
        <v>8</v>
      </c>
      <c r="Q49" s="37">
        <f t="shared" si="30"/>
        <v>9</v>
      </c>
      <c r="R49" s="37">
        <f t="shared" si="30"/>
        <v>10</v>
      </c>
      <c r="S49" s="37">
        <f t="shared" si="30"/>
        <v>11</v>
      </c>
      <c r="T49" s="37">
        <v>2034</v>
      </c>
      <c r="U49" s="38"/>
      <c r="V49" s="38"/>
      <c r="W49" s="38"/>
      <c r="X49" s="38"/>
    </row>
    <row r="50" spans="2:24" x14ac:dyDescent="0.35">
      <c r="B50" s="88" t="s">
        <v>39</v>
      </c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6"/>
      <c r="V50" s="8"/>
      <c r="W50" s="8"/>
      <c r="X50" s="8"/>
    </row>
    <row r="51" spans="2:24" x14ac:dyDescent="0.35">
      <c r="B51" s="14" t="s">
        <v>40</v>
      </c>
      <c r="C51" s="14" t="s">
        <v>41</v>
      </c>
      <c r="D51" s="15"/>
      <c r="E51" s="15"/>
      <c r="F51" s="16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9"/>
      <c r="U51" s="17"/>
      <c r="V51" s="89" t="s">
        <v>43</v>
      </c>
      <c r="W51" s="89" t="s">
        <v>44</v>
      </c>
      <c r="X51" s="89" t="s">
        <v>45</v>
      </c>
    </row>
    <row r="52" spans="2:24" x14ac:dyDescent="0.35">
      <c r="B52" s="18" t="s">
        <v>42</v>
      </c>
      <c r="C52" s="14" t="s">
        <v>18</v>
      </c>
      <c r="D52" s="19"/>
      <c r="E52" s="19"/>
      <c r="F52" s="20"/>
      <c r="G52" s="21">
        <v>63.335333333333331</v>
      </c>
      <c r="H52" s="22">
        <f>G52</f>
        <v>63.335333333333331</v>
      </c>
      <c r="I52" s="22">
        <f t="shared" ref="I52:T61" si="31">H52</f>
        <v>63.335333333333331</v>
      </c>
      <c r="J52" s="22">
        <f t="shared" si="31"/>
        <v>63.335333333333331</v>
      </c>
      <c r="K52" s="22">
        <f t="shared" si="31"/>
        <v>63.335333333333331</v>
      </c>
      <c r="L52" s="22">
        <f t="shared" si="31"/>
        <v>63.335333333333331</v>
      </c>
      <c r="M52" s="22">
        <f t="shared" si="31"/>
        <v>63.335333333333331</v>
      </c>
      <c r="N52" s="22">
        <f t="shared" si="31"/>
        <v>63.335333333333331</v>
      </c>
      <c r="O52" s="22">
        <f t="shared" si="31"/>
        <v>63.335333333333331</v>
      </c>
      <c r="P52" s="22">
        <f t="shared" si="31"/>
        <v>63.335333333333331</v>
      </c>
      <c r="Q52" s="22">
        <f t="shared" si="31"/>
        <v>63.335333333333331</v>
      </c>
      <c r="R52" s="22">
        <f t="shared" si="31"/>
        <v>63.335333333333331</v>
      </c>
      <c r="S52" s="22">
        <f t="shared" si="31"/>
        <v>63.335333333333331</v>
      </c>
      <c r="T52" s="22">
        <f t="shared" si="31"/>
        <v>63.335333333333331</v>
      </c>
      <c r="U52" s="17"/>
      <c r="V52" s="89"/>
      <c r="W52" s="89"/>
      <c r="X52" s="89"/>
    </row>
    <row r="53" spans="2:24" x14ac:dyDescent="0.35">
      <c r="B53" s="18" t="s">
        <v>46</v>
      </c>
      <c r="C53" s="14" t="s">
        <v>18</v>
      </c>
      <c r="D53" s="19"/>
      <c r="E53" s="19"/>
      <c r="F53" s="20"/>
      <c r="G53" s="21">
        <v>244.05638355803762</v>
      </c>
      <c r="H53" s="22">
        <v>244.05638355803762</v>
      </c>
      <c r="I53" s="22">
        <v>244.05638355803762</v>
      </c>
      <c r="J53" s="22">
        <v>244.05638355803762</v>
      </c>
      <c r="K53" s="22">
        <v>244.05638355803762</v>
      </c>
      <c r="L53" s="22">
        <v>244.05638355803762</v>
      </c>
      <c r="M53" s="22">
        <v>244.05638355803762</v>
      </c>
      <c r="N53" s="22">
        <v>244.05638355803762</v>
      </c>
      <c r="O53" s="22">
        <v>244.05638355803762</v>
      </c>
      <c r="P53" s="22">
        <v>244.05638355803762</v>
      </c>
      <c r="Q53" s="22">
        <v>244.05638355803762</v>
      </c>
      <c r="R53" s="22">
        <v>244.05638355803762</v>
      </c>
      <c r="S53" s="22">
        <v>244.05638355803762</v>
      </c>
      <c r="T53" s="22">
        <v>244.05638355803762</v>
      </c>
      <c r="U53" s="17"/>
      <c r="V53" s="24" t="s">
        <v>49</v>
      </c>
      <c r="W53" s="25">
        <f>G57/G52</f>
        <v>4.4753068324158187</v>
      </c>
      <c r="X53" s="25">
        <f>W53*1.21</f>
        <v>5.4151212672231406</v>
      </c>
    </row>
    <row r="54" spans="2:24" x14ac:dyDescent="0.35">
      <c r="B54" s="18" t="s">
        <v>47</v>
      </c>
      <c r="C54" s="14" t="s">
        <v>48</v>
      </c>
      <c r="D54" s="19"/>
      <c r="E54" s="19"/>
      <c r="F54" s="20"/>
      <c r="G54" s="21">
        <v>1474</v>
      </c>
      <c r="H54" s="22">
        <f t="shared" ref="H53:H61" si="32">G54</f>
        <v>1474</v>
      </c>
      <c r="I54" s="22">
        <f t="shared" si="31"/>
        <v>1474</v>
      </c>
      <c r="J54" s="22">
        <f t="shared" si="31"/>
        <v>1474</v>
      </c>
      <c r="K54" s="22">
        <f t="shared" si="31"/>
        <v>1474</v>
      </c>
      <c r="L54" s="22">
        <f t="shared" si="31"/>
        <v>1474</v>
      </c>
      <c r="M54" s="22">
        <f t="shared" si="31"/>
        <v>1474</v>
      </c>
      <c r="N54" s="22">
        <f t="shared" si="31"/>
        <v>1474</v>
      </c>
      <c r="O54" s="22">
        <f t="shared" si="31"/>
        <v>1474</v>
      </c>
      <c r="P54" s="22">
        <f t="shared" si="31"/>
        <v>1474</v>
      </c>
      <c r="Q54" s="22">
        <f t="shared" si="31"/>
        <v>1474</v>
      </c>
      <c r="R54" s="22">
        <f t="shared" si="31"/>
        <v>1474</v>
      </c>
      <c r="S54" s="22">
        <f t="shared" si="31"/>
        <v>1474</v>
      </c>
      <c r="T54" s="22">
        <f t="shared" si="31"/>
        <v>1474</v>
      </c>
      <c r="U54" s="17"/>
      <c r="V54" s="24" t="s">
        <v>51</v>
      </c>
      <c r="W54" s="25">
        <f>G58/G53</f>
        <v>2.1783689701766216</v>
      </c>
      <c r="X54" s="25">
        <f>W54*1.15</f>
        <v>2.5051243157031147</v>
      </c>
    </row>
    <row r="55" spans="2:24" hidden="1" x14ac:dyDescent="0.35">
      <c r="B55" s="18" t="s">
        <v>50</v>
      </c>
      <c r="C55" s="14" t="s">
        <v>18</v>
      </c>
      <c r="D55" s="19"/>
      <c r="E55" s="19"/>
      <c r="F55" s="20"/>
      <c r="G55" s="21"/>
      <c r="H55" s="22">
        <f t="shared" si="32"/>
        <v>0</v>
      </c>
      <c r="I55" s="22">
        <f t="shared" si="31"/>
        <v>0</v>
      </c>
      <c r="J55" s="22">
        <f t="shared" si="31"/>
        <v>0</v>
      </c>
      <c r="K55" s="22">
        <f t="shared" si="31"/>
        <v>0</v>
      </c>
      <c r="L55" s="22">
        <f t="shared" si="31"/>
        <v>0</v>
      </c>
      <c r="M55" s="22">
        <f t="shared" si="31"/>
        <v>0</v>
      </c>
      <c r="N55" s="22">
        <f t="shared" si="31"/>
        <v>0</v>
      </c>
      <c r="O55" s="22">
        <f t="shared" si="31"/>
        <v>0</v>
      </c>
      <c r="P55" s="22">
        <f t="shared" si="31"/>
        <v>0</v>
      </c>
      <c r="Q55" s="22">
        <f t="shared" si="31"/>
        <v>0</v>
      </c>
      <c r="R55" s="22">
        <f t="shared" si="31"/>
        <v>0</v>
      </c>
      <c r="S55" s="22">
        <f t="shared" si="31"/>
        <v>0</v>
      </c>
      <c r="T55" s="22">
        <f t="shared" si="31"/>
        <v>0</v>
      </c>
      <c r="U55" s="17"/>
      <c r="V55" s="24" t="s">
        <v>58</v>
      </c>
      <c r="W55" s="25"/>
      <c r="X55" s="25"/>
    </row>
    <row r="56" spans="2:24" hidden="1" x14ac:dyDescent="0.35">
      <c r="B56" s="18" t="s">
        <v>52</v>
      </c>
      <c r="C56" s="14" t="s">
        <v>18</v>
      </c>
      <c r="D56" s="19"/>
      <c r="E56" s="19"/>
      <c r="F56" s="20"/>
      <c r="G56" s="21"/>
      <c r="H56" s="22">
        <f t="shared" si="32"/>
        <v>0</v>
      </c>
      <c r="I56" s="22">
        <f t="shared" si="31"/>
        <v>0</v>
      </c>
      <c r="J56" s="22">
        <f t="shared" si="31"/>
        <v>0</v>
      </c>
      <c r="K56" s="22">
        <f t="shared" si="31"/>
        <v>0</v>
      </c>
      <c r="L56" s="22">
        <f t="shared" si="31"/>
        <v>0</v>
      </c>
      <c r="M56" s="22">
        <f t="shared" si="31"/>
        <v>0</v>
      </c>
      <c r="N56" s="22">
        <f t="shared" si="31"/>
        <v>0</v>
      </c>
      <c r="O56" s="22">
        <f t="shared" si="31"/>
        <v>0</v>
      </c>
      <c r="P56" s="22">
        <f t="shared" si="31"/>
        <v>0</v>
      </c>
      <c r="Q56" s="22">
        <f t="shared" si="31"/>
        <v>0</v>
      </c>
      <c r="R56" s="22">
        <f t="shared" si="31"/>
        <v>0</v>
      </c>
      <c r="S56" s="22">
        <f t="shared" si="31"/>
        <v>0</v>
      </c>
      <c r="T56" s="22">
        <f t="shared" si="31"/>
        <v>0</v>
      </c>
      <c r="U56" s="17"/>
      <c r="V56" s="24"/>
      <c r="W56" s="25"/>
      <c r="X56" s="25"/>
    </row>
    <row r="57" spans="2:24" x14ac:dyDescent="0.35">
      <c r="B57" s="18" t="s">
        <v>42</v>
      </c>
      <c r="C57" s="14" t="s">
        <v>22</v>
      </c>
      <c r="D57" s="19"/>
      <c r="E57" s="19"/>
      <c r="F57" s="20"/>
      <c r="G57" s="21">
        <v>283.44504999999998</v>
      </c>
      <c r="H57" s="22">
        <f t="shared" si="32"/>
        <v>283.44504999999998</v>
      </c>
      <c r="I57" s="22">
        <f t="shared" si="31"/>
        <v>283.44504999999998</v>
      </c>
      <c r="J57" s="22">
        <f t="shared" si="31"/>
        <v>283.44504999999998</v>
      </c>
      <c r="K57" s="22">
        <f t="shared" si="31"/>
        <v>283.44504999999998</v>
      </c>
      <c r="L57" s="22">
        <f t="shared" si="31"/>
        <v>283.44504999999998</v>
      </c>
      <c r="M57" s="22">
        <f t="shared" si="31"/>
        <v>283.44504999999998</v>
      </c>
      <c r="N57" s="22">
        <f t="shared" si="31"/>
        <v>283.44504999999998</v>
      </c>
      <c r="O57" s="22">
        <f t="shared" si="31"/>
        <v>283.44504999999998</v>
      </c>
      <c r="P57" s="22">
        <f t="shared" si="31"/>
        <v>283.44504999999998</v>
      </c>
      <c r="Q57" s="22">
        <f t="shared" si="31"/>
        <v>283.44504999999998</v>
      </c>
      <c r="R57" s="22">
        <f t="shared" si="31"/>
        <v>283.44504999999998</v>
      </c>
      <c r="S57" s="22">
        <f t="shared" si="31"/>
        <v>283.44504999999998</v>
      </c>
      <c r="T57" s="22">
        <f t="shared" si="31"/>
        <v>283.44504999999998</v>
      </c>
      <c r="U57" s="17"/>
      <c r="V57" s="24" t="s">
        <v>88</v>
      </c>
      <c r="W57" s="25">
        <f>G59/G54</f>
        <v>3.969041157847128E-2</v>
      </c>
      <c r="X57" s="25">
        <f>W57*1.15</f>
        <v>4.5643973315241969E-2</v>
      </c>
    </row>
    <row r="58" spans="2:24" x14ac:dyDescent="0.35">
      <c r="B58" s="18" t="s">
        <v>46</v>
      </c>
      <c r="C58" s="14" t="s">
        <v>22</v>
      </c>
      <c r="D58" s="19"/>
      <c r="E58" s="19"/>
      <c r="F58" s="20"/>
      <c r="G58" s="21">
        <f>531644.852916353/1000</f>
        <v>531.64485291635299</v>
      </c>
      <c r="H58" s="22">
        <f>G58</f>
        <v>531.64485291635299</v>
      </c>
      <c r="I58" s="22">
        <f t="shared" si="31"/>
        <v>531.64485291635299</v>
      </c>
      <c r="J58" s="22">
        <f t="shared" si="31"/>
        <v>531.64485291635299</v>
      </c>
      <c r="K58" s="22">
        <f t="shared" si="31"/>
        <v>531.64485291635299</v>
      </c>
      <c r="L58" s="22">
        <f t="shared" si="31"/>
        <v>531.64485291635299</v>
      </c>
      <c r="M58" s="22">
        <f t="shared" si="31"/>
        <v>531.64485291635299</v>
      </c>
      <c r="N58" s="22">
        <f t="shared" si="31"/>
        <v>531.64485291635299</v>
      </c>
      <c r="O58" s="22">
        <f t="shared" si="31"/>
        <v>531.64485291635299</v>
      </c>
      <c r="P58" s="22">
        <f t="shared" si="31"/>
        <v>531.64485291635299</v>
      </c>
      <c r="Q58" s="22">
        <f t="shared" si="31"/>
        <v>531.64485291635299</v>
      </c>
      <c r="R58" s="22">
        <f t="shared" si="31"/>
        <v>531.64485291635299</v>
      </c>
      <c r="S58" s="22">
        <f t="shared" si="31"/>
        <v>531.64485291635299</v>
      </c>
      <c r="T58" s="22">
        <f t="shared" si="31"/>
        <v>531.64485291635299</v>
      </c>
      <c r="U58" s="17"/>
      <c r="V58" s="68"/>
      <c r="W58" s="69"/>
      <c r="X58" s="69"/>
    </row>
    <row r="59" spans="2:24" x14ac:dyDescent="0.35">
      <c r="B59" s="18" t="s">
        <v>47</v>
      </c>
      <c r="C59" s="14" t="s">
        <v>22</v>
      </c>
      <c r="D59" s="19"/>
      <c r="E59" s="19"/>
      <c r="F59" s="20"/>
      <c r="G59" s="21">
        <v>58.503666666666668</v>
      </c>
      <c r="H59" s="22">
        <f t="shared" si="32"/>
        <v>58.503666666666668</v>
      </c>
      <c r="I59" s="22">
        <f t="shared" si="31"/>
        <v>58.503666666666668</v>
      </c>
      <c r="J59" s="22">
        <f t="shared" si="31"/>
        <v>58.503666666666668</v>
      </c>
      <c r="K59" s="22">
        <f t="shared" si="31"/>
        <v>58.503666666666668</v>
      </c>
      <c r="L59" s="22">
        <f t="shared" si="31"/>
        <v>58.503666666666668</v>
      </c>
      <c r="M59" s="22">
        <f t="shared" si="31"/>
        <v>58.503666666666668</v>
      </c>
      <c r="N59" s="22">
        <f t="shared" si="31"/>
        <v>58.503666666666668</v>
      </c>
      <c r="O59" s="22">
        <f t="shared" si="31"/>
        <v>58.503666666666668</v>
      </c>
      <c r="P59" s="22">
        <f t="shared" si="31"/>
        <v>58.503666666666668</v>
      </c>
      <c r="Q59" s="22">
        <f t="shared" si="31"/>
        <v>58.503666666666668</v>
      </c>
      <c r="R59" s="22">
        <f t="shared" si="31"/>
        <v>58.503666666666668</v>
      </c>
      <c r="S59" s="22">
        <f t="shared" si="31"/>
        <v>58.503666666666668</v>
      </c>
      <c r="T59" s="22">
        <f t="shared" si="31"/>
        <v>58.503666666666668</v>
      </c>
      <c r="U59" s="17"/>
      <c r="V59" s="26"/>
      <c r="W59" s="26"/>
      <c r="X59" s="26"/>
    </row>
    <row r="60" spans="2:24" hidden="1" x14ac:dyDescent="0.35">
      <c r="B60" s="18" t="s">
        <v>50</v>
      </c>
      <c r="C60" s="14" t="s">
        <v>22</v>
      </c>
      <c r="D60" s="19"/>
      <c r="E60" s="19"/>
      <c r="F60" s="20"/>
      <c r="G60" s="21"/>
      <c r="H60" s="22">
        <f t="shared" si="32"/>
        <v>0</v>
      </c>
      <c r="I60" s="22">
        <f t="shared" si="31"/>
        <v>0</v>
      </c>
      <c r="J60" s="22">
        <f t="shared" si="31"/>
        <v>0</v>
      </c>
      <c r="K60" s="22">
        <f t="shared" si="31"/>
        <v>0</v>
      </c>
      <c r="L60" s="22">
        <f t="shared" si="31"/>
        <v>0</v>
      </c>
      <c r="M60" s="22">
        <f t="shared" si="31"/>
        <v>0</v>
      </c>
      <c r="N60" s="22">
        <f t="shared" si="31"/>
        <v>0</v>
      </c>
      <c r="O60" s="22">
        <f t="shared" si="31"/>
        <v>0</v>
      </c>
      <c r="P60" s="22">
        <f t="shared" si="31"/>
        <v>0</v>
      </c>
      <c r="Q60" s="22">
        <f t="shared" si="31"/>
        <v>0</v>
      </c>
      <c r="R60" s="22">
        <f t="shared" si="31"/>
        <v>0</v>
      </c>
      <c r="S60" s="22">
        <f t="shared" si="31"/>
        <v>0</v>
      </c>
      <c r="T60" s="23">
        <f t="shared" si="31"/>
        <v>0</v>
      </c>
      <c r="U60" s="17"/>
      <c r="V60" s="26"/>
      <c r="W60" s="26"/>
      <c r="X60" s="26"/>
    </row>
    <row r="61" spans="2:24" hidden="1" x14ac:dyDescent="0.35">
      <c r="B61" s="18" t="s">
        <v>52</v>
      </c>
      <c r="C61" s="14" t="s">
        <v>22</v>
      </c>
      <c r="D61" s="19"/>
      <c r="E61" s="19"/>
      <c r="F61" s="19"/>
      <c r="G61" s="21"/>
      <c r="H61" s="22">
        <f t="shared" si="32"/>
        <v>0</v>
      </c>
      <c r="I61" s="22">
        <f t="shared" si="31"/>
        <v>0</v>
      </c>
      <c r="J61" s="22">
        <f t="shared" si="31"/>
        <v>0</v>
      </c>
      <c r="K61" s="22">
        <f t="shared" si="31"/>
        <v>0</v>
      </c>
      <c r="L61" s="22">
        <f t="shared" si="31"/>
        <v>0</v>
      </c>
      <c r="M61" s="22">
        <f t="shared" si="31"/>
        <v>0</v>
      </c>
      <c r="N61" s="22">
        <f t="shared" si="31"/>
        <v>0</v>
      </c>
      <c r="O61" s="22">
        <f t="shared" si="31"/>
        <v>0</v>
      </c>
      <c r="P61" s="22">
        <f t="shared" si="31"/>
        <v>0</v>
      </c>
      <c r="Q61" s="22">
        <f t="shared" si="31"/>
        <v>0</v>
      </c>
      <c r="R61" s="22">
        <f t="shared" si="31"/>
        <v>0</v>
      </c>
      <c r="S61" s="22">
        <f t="shared" si="31"/>
        <v>0</v>
      </c>
      <c r="T61" s="23">
        <f t="shared" si="31"/>
        <v>0</v>
      </c>
      <c r="U61" s="17"/>
      <c r="V61" s="26"/>
      <c r="W61" s="26"/>
      <c r="X61" s="26"/>
    </row>
    <row r="62" spans="2:24" x14ac:dyDescent="0.35">
      <c r="B62" s="27" t="s">
        <v>23</v>
      </c>
      <c r="C62" s="28" t="s">
        <v>22</v>
      </c>
      <c r="D62" s="29"/>
      <c r="E62" s="29"/>
      <c r="F62" s="29"/>
      <c r="G62" s="30"/>
      <c r="H62" s="30">
        <f>SUM(H57:H61)</f>
        <v>873.59356958301953</v>
      </c>
      <c r="I62" s="30">
        <f t="shared" ref="I62:T62" si="33">SUM(I57:I61)</f>
        <v>873.59356958301953</v>
      </c>
      <c r="J62" s="30">
        <f t="shared" si="33"/>
        <v>873.59356958301953</v>
      </c>
      <c r="K62" s="30">
        <f t="shared" si="33"/>
        <v>873.59356958301953</v>
      </c>
      <c r="L62" s="30">
        <f t="shared" si="33"/>
        <v>873.59356958301953</v>
      </c>
      <c r="M62" s="30">
        <f t="shared" si="33"/>
        <v>873.59356958301953</v>
      </c>
      <c r="N62" s="30">
        <f t="shared" si="33"/>
        <v>873.59356958301953</v>
      </c>
      <c r="O62" s="30">
        <f t="shared" si="33"/>
        <v>873.59356958301953</v>
      </c>
      <c r="P62" s="30">
        <f t="shared" si="33"/>
        <v>873.59356958301953</v>
      </c>
      <c r="Q62" s="30">
        <f t="shared" si="33"/>
        <v>873.59356958301953</v>
      </c>
      <c r="R62" s="30">
        <f t="shared" si="33"/>
        <v>873.59356958301953</v>
      </c>
      <c r="S62" s="30">
        <f t="shared" si="33"/>
        <v>873.59356958301953</v>
      </c>
      <c r="T62" s="30">
        <f t="shared" si="33"/>
        <v>873.59356958301953</v>
      </c>
      <c r="U62" s="17"/>
      <c r="V62" s="26"/>
      <c r="W62" s="26"/>
      <c r="X62" s="26"/>
    </row>
    <row r="63" spans="2:24" x14ac:dyDescent="0.35">
      <c r="B63" s="76" t="s">
        <v>56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6"/>
      <c r="V63" s="8"/>
      <c r="W63" s="8"/>
      <c r="X63" s="8"/>
    </row>
    <row r="64" spans="2:24" x14ac:dyDescent="0.35">
      <c r="B64" s="14" t="s">
        <v>40</v>
      </c>
      <c r="C64" s="14" t="s">
        <v>41</v>
      </c>
      <c r="D64" s="15"/>
      <c r="E64" s="15"/>
      <c r="F64" s="16"/>
      <c r="G64" s="77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9"/>
      <c r="U64" s="17"/>
      <c r="V64" s="26"/>
      <c r="W64" s="26"/>
      <c r="X64" s="26"/>
    </row>
    <row r="65" spans="2:24" x14ac:dyDescent="0.35">
      <c r="B65" s="18" t="s">
        <v>42</v>
      </c>
      <c r="C65" s="14" t="s">
        <v>18</v>
      </c>
      <c r="D65" s="19"/>
      <c r="E65" s="19"/>
      <c r="F65" s="20"/>
      <c r="G65" s="80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17"/>
      <c r="V65" s="26"/>
      <c r="W65" s="26"/>
      <c r="X65" s="26"/>
    </row>
    <row r="66" spans="2:24" x14ac:dyDescent="0.35">
      <c r="B66" s="18" t="s">
        <v>46</v>
      </c>
      <c r="C66" s="14" t="s">
        <v>18</v>
      </c>
      <c r="D66" s="19"/>
      <c r="E66" s="19"/>
      <c r="F66" s="20"/>
      <c r="G66" s="81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17"/>
      <c r="V66" s="26"/>
      <c r="W66" s="26"/>
      <c r="X66" s="26"/>
    </row>
    <row r="67" spans="2:24" x14ac:dyDescent="0.35">
      <c r="B67" s="18" t="s">
        <v>47</v>
      </c>
      <c r="C67" s="14" t="s">
        <v>48</v>
      </c>
      <c r="D67" s="19"/>
      <c r="E67" s="19"/>
      <c r="F67" s="20"/>
      <c r="G67" s="81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17"/>
      <c r="V67" s="26"/>
      <c r="W67" s="26"/>
      <c r="X67" s="26"/>
    </row>
    <row r="68" spans="2:24" hidden="1" x14ac:dyDescent="0.35">
      <c r="B68" s="18" t="s">
        <v>50</v>
      </c>
      <c r="C68" s="14" t="s">
        <v>18</v>
      </c>
      <c r="D68" s="19"/>
      <c r="E68" s="19"/>
      <c r="F68" s="20"/>
      <c r="G68" s="81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40"/>
      <c r="U68" s="17"/>
      <c r="V68" s="26"/>
      <c r="W68" s="26"/>
      <c r="X68" s="26"/>
    </row>
    <row r="69" spans="2:24" hidden="1" x14ac:dyDescent="0.35">
      <c r="B69" s="18" t="s">
        <v>52</v>
      </c>
      <c r="C69" s="14" t="s">
        <v>18</v>
      </c>
      <c r="D69" s="19"/>
      <c r="E69" s="19"/>
      <c r="F69" s="20"/>
      <c r="G69" s="81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40"/>
      <c r="U69" s="17"/>
      <c r="V69" s="26"/>
      <c r="W69" s="26"/>
      <c r="X69" s="26"/>
    </row>
    <row r="70" spans="2:24" x14ac:dyDescent="0.35">
      <c r="B70" s="18" t="s">
        <v>42</v>
      </c>
      <c r="C70" s="14" t="s">
        <v>22</v>
      </c>
      <c r="D70" s="19"/>
      <c r="E70" s="19"/>
      <c r="F70" s="20"/>
      <c r="G70" s="81"/>
      <c r="H70" s="22">
        <f t="shared" ref="H70:S72" si="34">H65*$X53</f>
        <v>0</v>
      </c>
      <c r="I70" s="22">
        <f t="shared" si="34"/>
        <v>0</v>
      </c>
      <c r="J70" s="22">
        <f t="shared" si="34"/>
        <v>0</v>
      </c>
      <c r="K70" s="22">
        <f t="shared" si="34"/>
        <v>0</v>
      </c>
      <c r="L70" s="22">
        <f t="shared" si="34"/>
        <v>0</v>
      </c>
      <c r="M70" s="22">
        <f t="shared" si="34"/>
        <v>0</v>
      </c>
      <c r="N70" s="22">
        <f t="shared" si="34"/>
        <v>0</v>
      </c>
      <c r="O70" s="22">
        <f t="shared" si="34"/>
        <v>0</v>
      </c>
      <c r="P70" s="22">
        <f t="shared" si="34"/>
        <v>0</v>
      </c>
      <c r="Q70" s="22">
        <f t="shared" si="34"/>
        <v>0</v>
      </c>
      <c r="R70" s="22">
        <f t="shared" si="34"/>
        <v>0</v>
      </c>
      <c r="S70" s="22">
        <f t="shared" si="34"/>
        <v>0</v>
      </c>
      <c r="T70" s="22">
        <f>T65*$X53</f>
        <v>0</v>
      </c>
      <c r="U70" s="17"/>
      <c r="V70" s="26"/>
      <c r="W70" s="26"/>
      <c r="X70" s="26"/>
    </row>
    <row r="71" spans="2:24" x14ac:dyDescent="0.35">
      <c r="B71" s="18" t="s">
        <v>46</v>
      </c>
      <c r="C71" s="14" t="s">
        <v>22</v>
      </c>
      <c r="D71" s="19"/>
      <c r="E71" s="19"/>
      <c r="F71" s="20"/>
      <c r="G71" s="81"/>
      <c r="H71" s="22">
        <f t="shared" si="34"/>
        <v>0</v>
      </c>
      <c r="I71" s="22">
        <f t="shared" si="34"/>
        <v>0</v>
      </c>
      <c r="J71" s="22">
        <f t="shared" si="34"/>
        <v>0</v>
      </c>
      <c r="K71" s="22">
        <f t="shared" si="34"/>
        <v>0</v>
      </c>
      <c r="L71" s="22">
        <f t="shared" si="34"/>
        <v>0</v>
      </c>
      <c r="M71" s="22">
        <f t="shared" si="34"/>
        <v>0</v>
      </c>
      <c r="N71" s="22">
        <f t="shared" si="34"/>
        <v>0</v>
      </c>
      <c r="O71" s="22">
        <f t="shared" si="34"/>
        <v>0</v>
      </c>
      <c r="P71" s="22">
        <f t="shared" si="34"/>
        <v>0</v>
      </c>
      <c r="Q71" s="22">
        <f t="shared" si="34"/>
        <v>0</v>
      </c>
      <c r="R71" s="22">
        <f t="shared" si="34"/>
        <v>0</v>
      </c>
      <c r="S71" s="22">
        <f t="shared" si="34"/>
        <v>0</v>
      </c>
      <c r="T71" s="22">
        <f t="shared" ref="T71" si="35">T66*$X54</f>
        <v>0</v>
      </c>
      <c r="U71" s="17"/>
      <c r="V71" s="26"/>
      <c r="W71" s="26"/>
      <c r="X71" s="26"/>
    </row>
    <row r="72" spans="2:24" x14ac:dyDescent="0.35">
      <c r="B72" s="18" t="s">
        <v>47</v>
      </c>
      <c r="C72" s="14" t="s">
        <v>22</v>
      </c>
      <c r="D72" s="19"/>
      <c r="E72" s="19"/>
      <c r="F72" s="20"/>
      <c r="G72" s="81"/>
      <c r="H72" s="22">
        <f t="shared" si="34"/>
        <v>0</v>
      </c>
      <c r="I72" s="22">
        <f t="shared" si="34"/>
        <v>0</v>
      </c>
      <c r="J72" s="22">
        <f t="shared" si="34"/>
        <v>0</v>
      </c>
      <c r="K72" s="22">
        <f t="shared" si="34"/>
        <v>0</v>
      </c>
      <c r="L72" s="22">
        <f t="shared" si="34"/>
        <v>0</v>
      </c>
      <c r="M72" s="22">
        <f t="shared" si="34"/>
        <v>0</v>
      </c>
      <c r="N72" s="22">
        <f t="shared" si="34"/>
        <v>0</v>
      </c>
      <c r="O72" s="22">
        <f t="shared" si="34"/>
        <v>0</v>
      </c>
      <c r="P72" s="22">
        <f t="shared" si="34"/>
        <v>0</v>
      </c>
      <c r="Q72" s="22">
        <f t="shared" si="34"/>
        <v>0</v>
      </c>
      <c r="R72" s="22">
        <f t="shared" si="34"/>
        <v>0</v>
      </c>
      <c r="S72" s="22">
        <f t="shared" si="34"/>
        <v>0</v>
      </c>
      <c r="T72" s="22">
        <f>T67*$X57</f>
        <v>0</v>
      </c>
      <c r="U72" s="17"/>
      <c r="V72" s="26"/>
      <c r="W72" s="26"/>
      <c r="X72" s="26"/>
    </row>
    <row r="73" spans="2:24" hidden="1" x14ac:dyDescent="0.35">
      <c r="B73" s="18" t="s">
        <v>50</v>
      </c>
      <c r="C73" s="14" t="s">
        <v>22</v>
      </c>
      <c r="D73" s="19"/>
      <c r="E73" s="19"/>
      <c r="F73" s="19"/>
      <c r="G73" s="81"/>
      <c r="H73" s="22">
        <f t="shared" ref="H73:T74" si="36">H68*$Y58</f>
        <v>0</v>
      </c>
      <c r="I73" s="22">
        <f t="shared" si="36"/>
        <v>0</v>
      </c>
      <c r="J73" s="22">
        <f t="shared" si="36"/>
        <v>0</v>
      </c>
      <c r="K73" s="22">
        <f t="shared" si="36"/>
        <v>0</v>
      </c>
      <c r="L73" s="22">
        <f t="shared" si="36"/>
        <v>0</v>
      </c>
      <c r="M73" s="22">
        <f t="shared" si="36"/>
        <v>0</v>
      </c>
      <c r="N73" s="22">
        <f t="shared" si="36"/>
        <v>0</v>
      </c>
      <c r="O73" s="22">
        <f t="shared" si="36"/>
        <v>0</v>
      </c>
      <c r="P73" s="22">
        <f t="shared" si="36"/>
        <v>0</v>
      </c>
      <c r="Q73" s="22">
        <f t="shared" si="36"/>
        <v>0</v>
      </c>
      <c r="R73" s="22">
        <f t="shared" si="36"/>
        <v>0</v>
      </c>
      <c r="S73" s="22">
        <f t="shared" si="36"/>
        <v>0</v>
      </c>
      <c r="T73" s="22">
        <f t="shared" si="36"/>
        <v>0</v>
      </c>
      <c r="U73" s="17"/>
      <c r="V73" s="26"/>
      <c r="W73" s="26"/>
      <c r="X73" s="26"/>
    </row>
    <row r="74" spans="2:24" hidden="1" x14ac:dyDescent="0.35">
      <c r="B74" s="18" t="s">
        <v>52</v>
      </c>
      <c r="C74" s="14" t="s">
        <v>22</v>
      </c>
      <c r="D74" s="19"/>
      <c r="E74" s="19"/>
      <c r="F74" s="19"/>
      <c r="G74" s="32"/>
      <c r="H74" s="22">
        <f t="shared" si="36"/>
        <v>0</v>
      </c>
      <c r="I74" s="22">
        <f t="shared" si="36"/>
        <v>0</v>
      </c>
      <c r="J74" s="22">
        <f t="shared" si="36"/>
        <v>0</v>
      </c>
      <c r="K74" s="22">
        <f t="shared" si="36"/>
        <v>0</v>
      </c>
      <c r="L74" s="22">
        <f t="shared" si="36"/>
        <v>0</v>
      </c>
      <c r="M74" s="22">
        <f t="shared" si="36"/>
        <v>0</v>
      </c>
      <c r="N74" s="22">
        <f t="shared" si="36"/>
        <v>0</v>
      </c>
      <c r="O74" s="22">
        <f t="shared" si="36"/>
        <v>0</v>
      </c>
      <c r="P74" s="22">
        <f t="shared" si="36"/>
        <v>0</v>
      </c>
      <c r="Q74" s="22">
        <f t="shared" si="36"/>
        <v>0</v>
      </c>
      <c r="R74" s="22">
        <f t="shared" si="36"/>
        <v>0</v>
      </c>
      <c r="S74" s="22">
        <f t="shared" si="36"/>
        <v>0</v>
      </c>
      <c r="T74" s="22">
        <f t="shared" si="36"/>
        <v>0</v>
      </c>
      <c r="U74" s="17"/>
      <c r="V74" s="26"/>
      <c r="W74" s="26"/>
      <c r="X74" s="26"/>
    </row>
    <row r="75" spans="2:24" x14ac:dyDescent="0.35">
      <c r="B75" s="27" t="s">
        <v>23</v>
      </c>
      <c r="C75" s="28" t="s">
        <v>22</v>
      </c>
      <c r="D75" s="29"/>
      <c r="E75" s="29"/>
      <c r="F75" s="29"/>
      <c r="G75" s="27"/>
      <c r="H75" s="30">
        <f t="shared" ref="H75:T75" si="37">SUM(H70:H73)</f>
        <v>0</v>
      </c>
      <c r="I75" s="30">
        <f t="shared" si="37"/>
        <v>0</v>
      </c>
      <c r="J75" s="30">
        <f t="shared" si="37"/>
        <v>0</v>
      </c>
      <c r="K75" s="30">
        <f t="shared" si="37"/>
        <v>0</v>
      </c>
      <c r="L75" s="30">
        <f t="shared" si="37"/>
        <v>0</v>
      </c>
      <c r="M75" s="30">
        <f t="shared" si="37"/>
        <v>0</v>
      </c>
      <c r="N75" s="30">
        <f t="shared" si="37"/>
        <v>0</v>
      </c>
      <c r="O75" s="30">
        <f t="shared" si="37"/>
        <v>0</v>
      </c>
      <c r="P75" s="30">
        <f t="shared" si="37"/>
        <v>0</v>
      </c>
      <c r="Q75" s="30">
        <f t="shared" si="37"/>
        <v>0</v>
      </c>
      <c r="R75" s="30">
        <f t="shared" si="37"/>
        <v>0</v>
      </c>
      <c r="S75" s="30">
        <f t="shared" si="37"/>
        <v>0</v>
      </c>
      <c r="T75" s="30">
        <f t="shared" si="37"/>
        <v>0</v>
      </c>
      <c r="U75" s="17"/>
      <c r="V75" s="26"/>
      <c r="W75" s="26"/>
      <c r="X75" s="26"/>
    </row>
    <row r="76" spans="2:24" x14ac:dyDescent="0.35">
      <c r="B76" s="76" t="s">
        <v>57</v>
      </c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6"/>
      <c r="V76" s="8"/>
      <c r="W76" s="8"/>
      <c r="X76" s="8"/>
    </row>
    <row r="77" spans="2:24" x14ac:dyDescent="0.35">
      <c r="B77" s="14" t="s">
        <v>40</v>
      </c>
      <c r="C77" s="14" t="s">
        <v>41</v>
      </c>
      <c r="D77" s="15"/>
      <c r="E77" s="15"/>
      <c r="F77" s="16"/>
      <c r="G77" s="77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9"/>
      <c r="U77" s="17"/>
      <c r="V77" s="41"/>
      <c r="W77" s="41"/>
      <c r="X77" s="41"/>
    </row>
    <row r="78" spans="2:24" x14ac:dyDescent="0.35">
      <c r="B78" s="18" t="s">
        <v>42</v>
      </c>
      <c r="C78" s="14" t="s">
        <v>18</v>
      </c>
      <c r="D78" s="19"/>
      <c r="E78" s="19"/>
      <c r="F78" s="20"/>
      <c r="G78" s="80"/>
      <c r="H78" s="22">
        <f t="shared" ref="H78:S78" si="38">H52-H65</f>
        <v>63.335333333333331</v>
      </c>
      <c r="I78" s="22">
        <f t="shared" si="38"/>
        <v>63.335333333333331</v>
      </c>
      <c r="J78" s="22">
        <f t="shared" si="38"/>
        <v>63.335333333333331</v>
      </c>
      <c r="K78" s="22">
        <f t="shared" si="38"/>
        <v>63.335333333333331</v>
      </c>
      <c r="L78" s="22">
        <f t="shared" si="38"/>
        <v>63.335333333333331</v>
      </c>
      <c r="M78" s="22">
        <f t="shared" si="38"/>
        <v>63.335333333333331</v>
      </c>
      <c r="N78" s="22">
        <f t="shared" si="38"/>
        <v>63.335333333333331</v>
      </c>
      <c r="O78" s="22">
        <f t="shared" si="38"/>
        <v>63.335333333333331</v>
      </c>
      <c r="P78" s="22">
        <f t="shared" si="38"/>
        <v>63.335333333333331</v>
      </c>
      <c r="Q78" s="22">
        <f t="shared" si="38"/>
        <v>63.335333333333331</v>
      </c>
      <c r="R78" s="22">
        <f t="shared" si="38"/>
        <v>63.335333333333331</v>
      </c>
      <c r="S78" s="22">
        <f t="shared" si="38"/>
        <v>63.335333333333331</v>
      </c>
      <c r="T78" s="22">
        <f t="shared" ref="T78" si="39">T52-T65</f>
        <v>63.335333333333331</v>
      </c>
      <c r="U78" s="17"/>
      <c r="V78" s="41"/>
      <c r="W78" s="41"/>
      <c r="X78" s="41"/>
    </row>
    <row r="79" spans="2:24" x14ac:dyDescent="0.35">
      <c r="B79" s="18" t="s">
        <v>46</v>
      </c>
      <c r="C79" s="14" t="s">
        <v>18</v>
      </c>
      <c r="D79" s="19"/>
      <c r="E79" s="19"/>
      <c r="F79" s="20"/>
      <c r="G79" s="81"/>
      <c r="H79" s="22">
        <f t="shared" ref="H79" si="40">H53-H66</f>
        <v>244.05638355803762</v>
      </c>
      <c r="I79" s="22">
        <f t="shared" ref="I79:S79" si="41">I53-I66</f>
        <v>244.05638355803762</v>
      </c>
      <c r="J79" s="22">
        <f t="shared" si="41"/>
        <v>244.05638355803762</v>
      </c>
      <c r="K79" s="22">
        <f t="shared" si="41"/>
        <v>244.05638355803762</v>
      </c>
      <c r="L79" s="22">
        <f t="shared" si="41"/>
        <v>244.05638355803762</v>
      </c>
      <c r="M79" s="22">
        <f t="shared" si="41"/>
        <v>244.05638355803762</v>
      </c>
      <c r="N79" s="22">
        <f t="shared" si="41"/>
        <v>244.05638355803762</v>
      </c>
      <c r="O79" s="22">
        <f t="shared" si="41"/>
        <v>244.05638355803762</v>
      </c>
      <c r="P79" s="22">
        <f t="shared" si="41"/>
        <v>244.05638355803762</v>
      </c>
      <c r="Q79" s="22">
        <f t="shared" si="41"/>
        <v>244.05638355803762</v>
      </c>
      <c r="R79" s="22">
        <f t="shared" si="41"/>
        <v>244.05638355803762</v>
      </c>
      <c r="S79" s="22">
        <f t="shared" si="41"/>
        <v>244.05638355803762</v>
      </c>
      <c r="T79" s="22">
        <f t="shared" ref="T79" si="42">T53-T66</f>
        <v>244.05638355803762</v>
      </c>
      <c r="U79" s="17"/>
      <c r="V79" s="41"/>
      <c r="W79" s="41"/>
      <c r="X79" s="41"/>
    </row>
    <row r="80" spans="2:24" x14ac:dyDescent="0.35">
      <c r="B80" s="18" t="s">
        <v>47</v>
      </c>
      <c r="C80" s="14" t="s">
        <v>48</v>
      </c>
      <c r="D80" s="19"/>
      <c r="E80" s="19"/>
      <c r="F80" s="20"/>
      <c r="G80" s="81"/>
      <c r="H80" s="22">
        <f t="shared" ref="H80:T80" si="43">H54-H67</f>
        <v>1474</v>
      </c>
      <c r="I80" s="22">
        <f t="shared" si="43"/>
        <v>1474</v>
      </c>
      <c r="J80" s="22">
        <f t="shared" si="43"/>
        <v>1474</v>
      </c>
      <c r="K80" s="22">
        <f t="shared" si="43"/>
        <v>1474</v>
      </c>
      <c r="L80" s="22">
        <f t="shared" si="43"/>
        <v>1474</v>
      </c>
      <c r="M80" s="22">
        <f t="shared" si="43"/>
        <v>1474</v>
      </c>
      <c r="N80" s="22">
        <f t="shared" si="43"/>
        <v>1474</v>
      </c>
      <c r="O80" s="22">
        <f t="shared" si="43"/>
        <v>1474</v>
      </c>
      <c r="P80" s="22">
        <f t="shared" si="43"/>
        <v>1474</v>
      </c>
      <c r="Q80" s="22">
        <f t="shared" si="43"/>
        <v>1474</v>
      </c>
      <c r="R80" s="22">
        <f t="shared" si="43"/>
        <v>1474</v>
      </c>
      <c r="S80" s="22">
        <f t="shared" si="43"/>
        <v>1474</v>
      </c>
      <c r="T80" s="22">
        <f t="shared" si="43"/>
        <v>1474</v>
      </c>
      <c r="U80" s="17"/>
      <c r="V80" s="41"/>
      <c r="W80" s="41"/>
      <c r="X80" s="41"/>
    </row>
    <row r="81" spans="2:24" hidden="1" x14ac:dyDescent="0.35">
      <c r="B81" s="18" t="s">
        <v>50</v>
      </c>
      <c r="C81" s="14" t="s">
        <v>18</v>
      </c>
      <c r="D81" s="19"/>
      <c r="E81" s="19"/>
      <c r="F81" s="20"/>
      <c r="G81" s="81"/>
      <c r="H81" s="22">
        <f t="shared" ref="H81:T81" si="44">H55-H68</f>
        <v>0</v>
      </c>
      <c r="I81" s="22">
        <f t="shared" si="44"/>
        <v>0</v>
      </c>
      <c r="J81" s="22">
        <f t="shared" si="44"/>
        <v>0</v>
      </c>
      <c r="K81" s="22">
        <f t="shared" si="44"/>
        <v>0</v>
      </c>
      <c r="L81" s="22">
        <f t="shared" si="44"/>
        <v>0</v>
      </c>
      <c r="M81" s="22">
        <f t="shared" si="44"/>
        <v>0</v>
      </c>
      <c r="N81" s="22">
        <f t="shared" si="44"/>
        <v>0</v>
      </c>
      <c r="O81" s="22">
        <f t="shared" si="44"/>
        <v>0</v>
      </c>
      <c r="P81" s="22">
        <f t="shared" si="44"/>
        <v>0</v>
      </c>
      <c r="Q81" s="22">
        <f t="shared" si="44"/>
        <v>0</v>
      </c>
      <c r="R81" s="22">
        <f t="shared" si="44"/>
        <v>0</v>
      </c>
      <c r="S81" s="22">
        <f t="shared" si="44"/>
        <v>0</v>
      </c>
      <c r="T81" s="22">
        <f t="shared" si="44"/>
        <v>0</v>
      </c>
      <c r="U81" s="17"/>
      <c r="V81" s="41"/>
      <c r="W81" s="41"/>
      <c r="X81" s="41"/>
    </row>
    <row r="82" spans="2:24" hidden="1" x14ac:dyDescent="0.35">
      <c r="B82" s="18" t="s">
        <v>52</v>
      </c>
      <c r="C82" s="14" t="s">
        <v>18</v>
      </c>
      <c r="D82" s="19"/>
      <c r="E82" s="19"/>
      <c r="F82" s="20"/>
      <c r="G82" s="81"/>
      <c r="H82" s="22">
        <f t="shared" ref="H82:T82" si="45">H56-H69</f>
        <v>0</v>
      </c>
      <c r="I82" s="22">
        <f t="shared" si="45"/>
        <v>0</v>
      </c>
      <c r="J82" s="22">
        <f t="shared" si="45"/>
        <v>0</v>
      </c>
      <c r="K82" s="22">
        <f t="shared" si="45"/>
        <v>0</v>
      </c>
      <c r="L82" s="22">
        <f t="shared" si="45"/>
        <v>0</v>
      </c>
      <c r="M82" s="22">
        <f t="shared" si="45"/>
        <v>0</v>
      </c>
      <c r="N82" s="22">
        <f t="shared" si="45"/>
        <v>0</v>
      </c>
      <c r="O82" s="22">
        <f t="shared" si="45"/>
        <v>0</v>
      </c>
      <c r="P82" s="22">
        <f t="shared" si="45"/>
        <v>0</v>
      </c>
      <c r="Q82" s="22">
        <f t="shared" si="45"/>
        <v>0</v>
      </c>
      <c r="R82" s="22">
        <f t="shared" si="45"/>
        <v>0</v>
      </c>
      <c r="S82" s="22">
        <f t="shared" si="45"/>
        <v>0</v>
      </c>
      <c r="T82" s="22">
        <f t="shared" si="45"/>
        <v>0</v>
      </c>
      <c r="U82" s="17"/>
      <c r="V82" s="41"/>
      <c r="W82" s="41"/>
      <c r="X82" s="41"/>
    </row>
    <row r="83" spans="2:24" x14ac:dyDescent="0.35">
      <c r="B83" s="18" t="s">
        <v>42</v>
      </c>
      <c r="C83" s="14" t="s">
        <v>22</v>
      </c>
      <c r="D83" s="19"/>
      <c r="E83" s="19"/>
      <c r="F83" s="20"/>
      <c r="G83" s="81"/>
      <c r="H83" s="22">
        <f t="shared" ref="H83:T83" si="46">H57-H70</f>
        <v>283.44504999999998</v>
      </c>
      <c r="I83" s="22">
        <f t="shared" si="46"/>
        <v>283.44504999999998</v>
      </c>
      <c r="J83" s="22">
        <f t="shared" si="46"/>
        <v>283.44504999999998</v>
      </c>
      <c r="K83" s="22">
        <f t="shared" si="46"/>
        <v>283.44504999999998</v>
      </c>
      <c r="L83" s="22">
        <f t="shared" si="46"/>
        <v>283.44504999999998</v>
      </c>
      <c r="M83" s="22">
        <f t="shared" si="46"/>
        <v>283.44504999999998</v>
      </c>
      <c r="N83" s="22">
        <f t="shared" si="46"/>
        <v>283.44504999999998</v>
      </c>
      <c r="O83" s="22">
        <f t="shared" si="46"/>
        <v>283.44504999999998</v>
      </c>
      <c r="P83" s="22">
        <f t="shared" si="46"/>
        <v>283.44504999999998</v>
      </c>
      <c r="Q83" s="22">
        <f t="shared" si="46"/>
        <v>283.44504999999998</v>
      </c>
      <c r="R83" s="22">
        <f t="shared" si="46"/>
        <v>283.44504999999998</v>
      </c>
      <c r="S83" s="22">
        <f t="shared" si="46"/>
        <v>283.44504999999998</v>
      </c>
      <c r="T83" s="22">
        <f t="shared" si="46"/>
        <v>283.44504999999998</v>
      </c>
      <c r="U83" s="17"/>
      <c r="V83" s="41"/>
      <c r="W83" s="41"/>
      <c r="X83" s="41"/>
    </row>
    <row r="84" spans="2:24" x14ac:dyDescent="0.35">
      <c r="B84" s="18" t="s">
        <v>46</v>
      </c>
      <c r="C84" s="14" t="s">
        <v>22</v>
      </c>
      <c r="D84" s="19"/>
      <c r="E84" s="19"/>
      <c r="F84" s="20"/>
      <c r="G84" s="81"/>
      <c r="H84" s="22">
        <f t="shared" ref="H84:T84" si="47">H58-H71</f>
        <v>531.64485291635299</v>
      </c>
      <c r="I84" s="22">
        <f t="shared" si="47"/>
        <v>531.64485291635299</v>
      </c>
      <c r="J84" s="22">
        <f t="shared" si="47"/>
        <v>531.64485291635299</v>
      </c>
      <c r="K84" s="22">
        <f t="shared" si="47"/>
        <v>531.64485291635299</v>
      </c>
      <c r="L84" s="22">
        <f t="shared" si="47"/>
        <v>531.64485291635299</v>
      </c>
      <c r="M84" s="22">
        <f t="shared" si="47"/>
        <v>531.64485291635299</v>
      </c>
      <c r="N84" s="22">
        <f t="shared" si="47"/>
        <v>531.64485291635299</v>
      </c>
      <c r="O84" s="22">
        <f t="shared" si="47"/>
        <v>531.64485291635299</v>
      </c>
      <c r="P84" s="22">
        <f t="shared" si="47"/>
        <v>531.64485291635299</v>
      </c>
      <c r="Q84" s="22">
        <f t="shared" si="47"/>
        <v>531.64485291635299</v>
      </c>
      <c r="R84" s="22">
        <f t="shared" si="47"/>
        <v>531.64485291635299</v>
      </c>
      <c r="S84" s="22">
        <f t="shared" si="47"/>
        <v>531.64485291635299</v>
      </c>
      <c r="T84" s="22">
        <f t="shared" si="47"/>
        <v>531.64485291635299</v>
      </c>
      <c r="U84" s="17"/>
      <c r="V84" s="26"/>
      <c r="W84" s="26"/>
      <c r="X84" s="26"/>
    </row>
    <row r="85" spans="2:24" x14ac:dyDescent="0.35">
      <c r="B85" s="18" t="s">
        <v>47</v>
      </c>
      <c r="C85" s="14" t="s">
        <v>22</v>
      </c>
      <c r="D85" s="19"/>
      <c r="E85" s="19"/>
      <c r="F85" s="20"/>
      <c r="G85" s="81"/>
      <c r="H85" s="22">
        <f t="shared" ref="H85:T85" si="48">H59-H72</f>
        <v>58.503666666666668</v>
      </c>
      <c r="I85" s="22">
        <f t="shared" si="48"/>
        <v>58.503666666666668</v>
      </c>
      <c r="J85" s="22">
        <f t="shared" si="48"/>
        <v>58.503666666666668</v>
      </c>
      <c r="K85" s="22">
        <f t="shared" si="48"/>
        <v>58.503666666666668</v>
      </c>
      <c r="L85" s="22">
        <f t="shared" si="48"/>
        <v>58.503666666666668</v>
      </c>
      <c r="M85" s="22">
        <f t="shared" si="48"/>
        <v>58.503666666666668</v>
      </c>
      <c r="N85" s="22">
        <f t="shared" si="48"/>
        <v>58.503666666666668</v>
      </c>
      <c r="O85" s="22">
        <f t="shared" si="48"/>
        <v>58.503666666666668</v>
      </c>
      <c r="P85" s="22">
        <f t="shared" si="48"/>
        <v>58.503666666666668</v>
      </c>
      <c r="Q85" s="22">
        <f t="shared" si="48"/>
        <v>58.503666666666668</v>
      </c>
      <c r="R85" s="22">
        <f t="shared" si="48"/>
        <v>58.503666666666668</v>
      </c>
      <c r="S85" s="22">
        <f t="shared" si="48"/>
        <v>58.503666666666668</v>
      </c>
      <c r="T85" s="22">
        <f t="shared" si="48"/>
        <v>58.503666666666668</v>
      </c>
      <c r="U85" s="17"/>
      <c r="V85" s="26"/>
      <c r="W85" s="26"/>
      <c r="X85" s="26"/>
    </row>
    <row r="86" spans="2:24" hidden="1" x14ac:dyDescent="0.35">
      <c r="B86" s="18" t="s">
        <v>50</v>
      </c>
      <c r="C86" s="14" t="s">
        <v>22</v>
      </c>
      <c r="D86" s="19"/>
      <c r="E86" s="19"/>
      <c r="F86" s="19"/>
      <c r="G86" s="81"/>
      <c r="H86" s="22">
        <f t="shared" ref="H86:S86" si="49">H61-H73</f>
        <v>0</v>
      </c>
      <c r="I86" s="22">
        <f t="shared" si="49"/>
        <v>0</v>
      </c>
      <c r="J86" s="22">
        <f t="shared" si="49"/>
        <v>0</v>
      </c>
      <c r="K86" s="22">
        <f t="shared" si="49"/>
        <v>0</v>
      </c>
      <c r="L86" s="22">
        <f t="shared" si="49"/>
        <v>0</v>
      </c>
      <c r="M86" s="22">
        <f t="shared" si="49"/>
        <v>0</v>
      </c>
      <c r="N86" s="22">
        <f t="shared" si="49"/>
        <v>0</v>
      </c>
      <c r="O86" s="22">
        <f t="shared" si="49"/>
        <v>0</v>
      </c>
      <c r="P86" s="22">
        <f t="shared" si="49"/>
        <v>0</v>
      </c>
      <c r="Q86" s="22">
        <f t="shared" si="49"/>
        <v>0</v>
      </c>
      <c r="R86" s="22">
        <f t="shared" si="49"/>
        <v>0</v>
      </c>
      <c r="S86" s="22">
        <f t="shared" si="49"/>
        <v>0</v>
      </c>
      <c r="T86" s="22">
        <f t="shared" ref="T86" si="50">T61-T73</f>
        <v>0</v>
      </c>
      <c r="U86" s="17"/>
      <c r="V86" s="26"/>
      <c r="W86" s="26"/>
      <c r="X86" s="26"/>
    </row>
    <row r="87" spans="2:24" hidden="1" x14ac:dyDescent="0.35">
      <c r="B87" s="18" t="s">
        <v>52</v>
      </c>
      <c r="C87" s="14" t="s">
        <v>22</v>
      </c>
      <c r="D87" s="19"/>
      <c r="E87" s="19"/>
      <c r="F87" s="19"/>
      <c r="G87" s="32"/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17"/>
      <c r="V87" s="26"/>
      <c r="W87" s="26"/>
      <c r="X87" s="26"/>
    </row>
    <row r="88" spans="2:24" x14ac:dyDescent="0.35">
      <c r="B88" s="27" t="s">
        <v>23</v>
      </c>
      <c r="C88" s="28" t="s">
        <v>22</v>
      </c>
      <c r="D88" s="29"/>
      <c r="E88" s="29"/>
      <c r="F88" s="29"/>
      <c r="G88" s="27"/>
      <c r="H88" s="30">
        <f>SUM(H83:H87)</f>
        <v>873.59356958301953</v>
      </c>
      <c r="I88" s="30">
        <f t="shared" ref="I88:S88" si="51">SUM(I83:I87)</f>
        <v>873.59356958301953</v>
      </c>
      <c r="J88" s="30">
        <f t="shared" si="51"/>
        <v>873.59356958301953</v>
      </c>
      <c r="K88" s="30">
        <f t="shared" si="51"/>
        <v>873.59356958301953</v>
      </c>
      <c r="L88" s="30">
        <f t="shared" si="51"/>
        <v>873.59356958301953</v>
      </c>
      <c r="M88" s="30">
        <f t="shared" si="51"/>
        <v>873.59356958301953</v>
      </c>
      <c r="N88" s="30">
        <f t="shared" si="51"/>
        <v>873.59356958301953</v>
      </c>
      <c r="O88" s="30">
        <f t="shared" si="51"/>
        <v>873.59356958301953</v>
      </c>
      <c r="P88" s="30">
        <f t="shared" si="51"/>
        <v>873.59356958301953</v>
      </c>
      <c r="Q88" s="30">
        <f t="shared" si="51"/>
        <v>873.59356958301953</v>
      </c>
      <c r="R88" s="30">
        <f t="shared" si="51"/>
        <v>873.59356958301953</v>
      </c>
      <c r="S88" s="30">
        <f t="shared" si="51"/>
        <v>873.59356958301953</v>
      </c>
      <c r="T88" s="30">
        <f t="shared" ref="T88" si="52">SUM(T83:T87)</f>
        <v>873.59356958301953</v>
      </c>
      <c r="U88" s="17"/>
      <c r="V88" s="26"/>
      <c r="W88" s="26"/>
      <c r="X88" s="26"/>
    </row>
    <row r="89" spans="2:24" x14ac:dyDescent="0.3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/>
      <c r="W89" s="8"/>
      <c r="X89" s="8"/>
    </row>
    <row r="90" spans="2:24" x14ac:dyDescent="0.35">
      <c r="B90" s="82" t="str">
        <f>'E2 Údaje a hodnotící tabulky1 '!B24</f>
        <v>Zdravotnická záchranná služba Středočeského kraje, příspěvková organizace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4"/>
      <c r="U90" s="6"/>
      <c r="V90" s="8"/>
      <c r="W90" s="8"/>
      <c r="X90" s="8"/>
    </row>
    <row r="91" spans="2:24" x14ac:dyDescent="0.35">
      <c r="B91" s="85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7"/>
      <c r="U91" s="6"/>
      <c r="V91" s="8"/>
      <c r="W91" s="8"/>
      <c r="X91" s="8"/>
    </row>
    <row r="92" spans="2:24" x14ac:dyDescent="0.35">
      <c r="B92" s="42" t="s">
        <v>36</v>
      </c>
      <c r="C92" s="10">
        <v>12</v>
      </c>
      <c r="D92" s="11"/>
      <c r="E92" s="11"/>
      <c r="F92" s="12" t="s">
        <v>37</v>
      </c>
      <c r="G92" s="12" t="s">
        <v>38</v>
      </c>
      <c r="H92" s="12">
        <f t="shared" ref="H92:S92" si="53">H49</f>
        <v>0</v>
      </c>
      <c r="I92" s="12">
        <f t="shared" si="53"/>
        <v>1</v>
      </c>
      <c r="J92" s="12">
        <f t="shared" si="53"/>
        <v>2</v>
      </c>
      <c r="K92" s="12">
        <f t="shared" si="53"/>
        <v>3</v>
      </c>
      <c r="L92" s="12">
        <f t="shared" si="53"/>
        <v>4</v>
      </c>
      <c r="M92" s="12">
        <f t="shared" si="53"/>
        <v>5</v>
      </c>
      <c r="N92" s="12">
        <f t="shared" si="53"/>
        <v>6</v>
      </c>
      <c r="O92" s="12">
        <f t="shared" si="53"/>
        <v>7</v>
      </c>
      <c r="P92" s="12">
        <f t="shared" si="53"/>
        <v>8</v>
      </c>
      <c r="Q92" s="12">
        <f t="shared" si="53"/>
        <v>9</v>
      </c>
      <c r="R92" s="12">
        <f t="shared" si="53"/>
        <v>10</v>
      </c>
      <c r="S92" s="12">
        <f t="shared" si="53"/>
        <v>11</v>
      </c>
      <c r="T92" s="12">
        <v>2034</v>
      </c>
      <c r="U92" s="13"/>
      <c r="V92" s="13"/>
      <c r="W92" s="13"/>
      <c r="X92" s="13"/>
    </row>
    <row r="93" spans="2:24" x14ac:dyDescent="0.35">
      <c r="B93" s="88" t="s">
        <v>39</v>
      </c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6"/>
      <c r="V93" s="8"/>
      <c r="W93" s="8"/>
      <c r="X93" s="8"/>
    </row>
    <row r="94" spans="2:24" x14ac:dyDescent="0.35">
      <c r="B94" s="14" t="s">
        <v>40</v>
      </c>
      <c r="C94" s="14" t="s">
        <v>41</v>
      </c>
      <c r="D94" s="15"/>
      <c r="E94" s="15"/>
      <c r="F94" s="16"/>
      <c r="G94" s="77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9"/>
      <c r="U94" s="17"/>
      <c r="V94" s="89" t="s">
        <v>43</v>
      </c>
      <c r="W94" s="89" t="s">
        <v>44</v>
      </c>
      <c r="X94" s="89" t="s">
        <v>45</v>
      </c>
    </row>
    <row r="95" spans="2:24" x14ac:dyDescent="0.35">
      <c r="B95" s="18" t="s">
        <v>42</v>
      </c>
      <c r="C95" s="14" t="s">
        <v>18</v>
      </c>
      <c r="D95" s="19"/>
      <c r="E95" s="19"/>
      <c r="F95" s="20"/>
      <c r="G95" s="21">
        <v>178.03200000000001</v>
      </c>
      <c r="H95" s="22">
        <f>G95</f>
        <v>178.03200000000001</v>
      </c>
      <c r="I95" s="22">
        <f t="shared" ref="I95:T104" si="54">H95</f>
        <v>178.03200000000001</v>
      </c>
      <c r="J95" s="22">
        <f t="shared" si="54"/>
        <v>178.03200000000001</v>
      </c>
      <c r="K95" s="22">
        <f t="shared" si="54"/>
        <v>178.03200000000001</v>
      </c>
      <c r="L95" s="22">
        <f t="shared" si="54"/>
        <v>178.03200000000001</v>
      </c>
      <c r="M95" s="22">
        <f t="shared" si="54"/>
        <v>178.03200000000001</v>
      </c>
      <c r="N95" s="22">
        <f t="shared" si="54"/>
        <v>178.03200000000001</v>
      </c>
      <c r="O95" s="22">
        <f t="shared" si="54"/>
        <v>178.03200000000001</v>
      </c>
      <c r="P95" s="22">
        <f t="shared" si="54"/>
        <v>178.03200000000001</v>
      </c>
      <c r="Q95" s="22">
        <f t="shared" si="54"/>
        <v>178.03200000000001</v>
      </c>
      <c r="R95" s="22">
        <f t="shared" si="54"/>
        <v>178.03200000000001</v>
      </c>
      <c r="S95" s="22">
        <f t="shared" si="54"/>
        <v>178.03200000000001</v>
      </c>
      <c r="T95" s="22">
        <f t="shared" si="54"/>
        <v>178.03200000000001</v>
      </c>
      <c r="U95" s="17"/>
      <c r="V95" s="89"/>
      <c r="W95" s="89"/>
      <c r="X95" s="89"/>
    </row>
    <row r="96" spans="2:24" x14ac:dyDescent="0.35">
      <c r="B96" s="18" t="s">
        <v>46</v>
      </c>
      <c r="C96" s="14" t="s">
        <v>18</v>
      </c>
      <c r="D96" s="19"/>
      <c r="E96" s="19"/>
      <c r="F96" s="20"/>
      <c r="G96" s="21">
        <v>218.37718906501689</v>
      </c>
      <c r="H96" s="22">
        <f>G96</f>
        <v>218.37718906501689</v>
      </c>
      <c r="I96" s="22">
        <f>G96</f>
        <v>218.37718906501689</v>
      </c>
      <c r="J96" s="22">
        <f t="shared" si="54"/>
        <v>218.37718906501689</v>
      </c>
      <c r="K96" s="22">
        <f t="shared" si="54"/>
        <v>218.37718906501689</v>
      </c>
      <c r="L96" s="22">
        <f t="shared" si="54"/>
        <v>218.37718906501689</v>
      </c>
      <c r="M96" s="22">
        <f t="shared" si="54"/>
        <v>218.37718906501689</v>
      </c>
      <c r="N96" s="22">
        <f t="shared" si="54"/>
        <v>218.37718906501689</v>
      </c>
      <c r="O96" s="22">
        <f t="shared" si="54"/>
        <v>218.37718906501689</v>
      </c>
      <c r="P96" s="22">
        <f t="shared" si="54"/>
        <v>218.37718906501689</v>
      </c>
      <c r="Q96" s="22">
        <f t="shared" si="54"/>
        <v>218.37718906501689</v>
      </c>
      <c r="R96" s="22">
        <f t="shared" si="54"/>
        <v>218.37718906501689</v>
      </c>
      <c r="S96" s="22">
        <f t="shared" si="54"/>
        <v>218.37718906501689</v>
      </c>
      <c r="T96" s="22">
        <f t="shared" si="54"/>
        <v>218.37718906501689</v>
      </c>
      <c r="U96" s="17"/>
      <c r="V96" s="24" t="s">
        <v>49</v>
      </c>
      <c r="W96" s="25">
        <f>G100/G95</f>
        <v>2.7736482218552472</v>
      </c>
      <c r="X96" s="25">
        <f>W96*1.21</f>
        <v>3.3561143484448488</v>
      </c>
    </row>
    <row r="97" spans="2:24" x14ac:dyDescent="0.35">
      <c r="B97" s="18" t="s">
        <v>47</v>
      </c>
      <c r="C97" s="14" t="s">
        <v>48</v>
      </c>
      <c r="D97" s="19"/>
      <c r="E97" s="19"/>
      <c r="F97" s="20"/>
      <c r="G97" s="21">
        <v>1501</v>
      </c>
      <c r="H97" s="22">
        <f t="shared" ref="H96:H104" si="55">G97</f>
        <v>1501</v>
      </c>
      <c r="I97" s="22">
        <f t="shared" si="54"/>
        <v>1501</v>
      </c>
      <c r="J97" s="22">
        <f t="shared" si="54"/>
        <v>1501</v>
      </c>
      <c r="K97" s="22">
        <f t="shared" si="54"/>
        <v>1501</v>
      </c>
      <c r="L97" s="22">
        <f t="shared" si="54"/>
        <v>1501</v>
      </c>
      <c r="M97" s="22">
        <f t="shared" si="54"/>
        <v>1501</v>
      </c>
      <c r="N97" s="22">
        <f t="shared" si="54"/>
        <v>1501</v>
      </c>
      <c r="O97" s="22">
        <f t="shared" si="54"/>
        <v>1501</v>
      </c>
      <c r="P97" s="22">
        <f t="shared" si="54"/>
        <v>1501</v>
      </c>
      <c r="Q97" s="22">
        <f t="shared" si="54"/>
        <v>1501</v>
      </c>
      <c r="R97" s="22">
        <f t="shared" si="54"/>
        <v>1501</v>
      </c>
      <c r="S97" s="22">
        <f t="shared" si="54"/>
        <v>1501</v>
      </c>
      <c r="T97" s="22">
        <f t="shared" si="54"/>
        <v>1501</v>
      </c>
      <c r="U97" s="17"/>
      <c r="V97" s="24" t="s">
        <v>51</v>
      </c>
      <c r="W97" s="25">
        <f>G101/G96</f>
        <v>2.1336560898876407</v>
      </c>
      <c r="X97" s="25">
        <f>W97*1.15</f>
        <v>2.4537045033707865</v>
      </c>
    </row>
    <row r="98" spans="2:24" hidden="1" x14ac:dyDescent="0.35">
      <c r="B98" s="18" t="s">
        <v>50</v>
      </c>
      <c r="C98" s="14" t="s">
        <v>18</v>
      </c>
      <c r="D98" s="19"/>
      <c r="E98" s="19"/>
      <c r="F98" s="20"/>
      <c r="G98" s="21"/>
      <c r="H98" s="22">
        <f t="shared" si="55"/>
        <v>0</v>
      </c>
      <c r="I98" s="22">
        <f t="shared" si="54"/>
        <v>0</v>
      </c>
      <c r="J98" s="22">
        <f t="shared" si="54"/>
        <v>0</v>
      </c>
      <c r="K98" s="22">
        <f t="shared" si="54"/>
        <v>0</v>
      </c>
      <c r="L98" s="22">
        <f t="shared" si="54"/>
        <v>0</v>
      </c>
      <c r="M98" s="22">
        <f t="shared" si="54"/>
        <v>0</v>
      </c>
      <c r="N98" s="22">
        <f t="shared" si="54"/>
        <v>0</v>
      </c>
      <c r="O98" s="22">
        <f t="shared" si="54"/>
        <v>0</v>
      </c>
      <c r="P98" s="22">
        <f t="shared" si="54"/>
        <v>0</v>
      </c>
      <c r="Q98" s="22">
        <f t="shared" si="54"/>
        <v>0</v>
      </c>
      <c r="R98" s="22">
        <f t="shared" si="54"/>
        <v>0</v>
      </c>
      <c r="S98" s="22">
        <f t="shared" si="54"/>
        <v>0</v>
      </c>
      <c r="T98" s="22">
        <f t="shared" si="54"/>
        <v>0</v>
      </c>
      <c r="U98" s="17"/>
      <c r="V98" s="24" t="s">
        <v>58</v>
      </c>
      <c r="W98" s="25"/>
      <c r="X98" s="25"/>
    </row>
    <row r="99" spans="2:24" hidden="1" x14ac:dyDescent="0.35">
      <c r="B99" s="18" t="s">
        <v>52</v>
      </c>
      <c r="C99" s="14" t="s">
        <v>18</v>
      </c>
      <c r="D99" s="19"/>
      <c r="E99" s="19"/>
      <c r="F99" s="20"/>
      <c r="G99" s="21"/>
      <c r="H99" s="22">
        <f t="shared" si="55"/>
        <v>0</v>
      </c>
      <c r="I99" s="22">
        <f t="shared" si="54"/>
        <v>0</v>
      </c>
      <c r="J99" s="22">
        <f t="shared" si="54"/>
        <v>0</v>
      </c>
      <c r="K99" s="22">
        <f t="shared" si="54"/>
        <v>0</v>
      </c>
      <c r="L99" s="22">
        <f t="shared" si="54"/>
        <v>0</v>
      </c>
      <c r="M99" s="22">
        <f t="shared" si="54"/>
        <v>0</v>
      </c>
      <c r="N99" s="22">
        <f t="shared" si="54"/>
        <v>0</v>
      </c>
      <c r="O99" s="22">
        <f t="shared" si="54"/>
        <v>0</v>
      </c>
      <c r="P99" s="22">
        <f t="shared" si="54"/>
        <v>0</v>
      </c>
      <c r="Q99" s="22">
        <f t="shared" si="54"/>
        <v>0</v>
      </c>
      <c r="R99" s="22">
        <f t="shared" si="54"/>
        <v>0</v>
      </c>
      <c r="S99" s="22">
        <f t="shared" si="54"/>
        <v>0</v>
      </c>
      <c r="T99" s="22">
        <f t="shared" si="54"/>
        <v>0</v>
      </c>
      <c r="U99" s="17"/>
      <c r="V99" s="24"/>
      <c r="W99" s="25"/>
      <c r="X99" s="25"/>
    </row>
    <row r="100" spans="2:24" x14ac:dyDescent="0.35">
      <c r="B100" s="18" t="s">
        <v>42</v>
      </c>
      <c r="C100" s="14" t="s">
        <v>22</v>
      </c>
      <c r="D100" s="19"/>
      <c r="E100" s="19"/>
      <c r="F100" s="20"/>
      <c r="G100" s="21">
        <v>493.79814023333341</v>
      </c>
      <c r="H100" s="22">
        <f t="shared" si="55"/>
        <v>493.79814023333341</v>
      </c>
      <c r="I100" s="22">
        <f t="shared" si="54"/>
        <v>493.79814023333341</v>
      </c>
      <c r="J100" s="22">
        <f t="shared" si="54"/>
        <v>493.79814023333341</v>
      </c>
      <c r="K100" s="22">
        <f t="shared" si="54"/>
        <v>493.79814023333341</v>
      </c>
      <c r="L100" s="22">
        <f t="shared" si="54"/>
        <v>493.79814023333341</v>
      </c>
      <c r="M100" s="22">
        <f t="shared" si="54"/>
        <v>493.79814023333341</v>
      </c>
      <c r="N100" s="22">
        <f t="shared" si="54"/>
        <v>493.79814023333341</v>
      </c>
      <c r="O100" s="22">
        <f t="shared" si="54"/>
        <v>493.79814023333341</v>
      </c>
      <c r="P100" s="22">
        <f t="shared" si="54"/>
        <v>493.79814023333341</v>
      </c>
      <c r="Q100" s="22">
        <f t="shared" si="54"/>
        <v>493.79814023333341</v>
      </c>
      <c r="R100" s="22">
        <f t="shared" si="54"/>
        <v>493.79814023333341</v>
      </c>
      <c r="S100" s="22">
        <f t="shared" si="54"/>
        <v>493.79814023333341</v>
      </c>
      <c r="T100" s="22">
        <f t="shared" si="54"/>
        <v>493.79814023333341</v>
      </c>
      <c r="U100" s="17"/>
      <c r="V100" s="24" t="s">
        <v>88</v>
      </c>
      <c r="W100" s="25">
        <f>G102/G97</f>
        <v>0.10234643570952699</v>
      </c>
      <c r="X100" s="25">
        <f>W100*1.15</f>
        <v>0.11769840106595603</v>
      </c>
    </row>
    <row r="101" spans="2:24" x14ac:dyDescent="0.35">
      <c r="B101" s="18" t="s">
        <v>46</v>
      </c>
      <c r="C101" s="14" t="s">
        <v>22</v>
      </c>
      <c r="D101" s="19"/>
      <c r="E101" s="19"/>
      <c r="F101" s="20"/>
      <c r="G101" s="21">
        <f>465941.819341118/1000</f>
        <v>465.94181934111799</v>
      </c>
      <c r="H101" s="22">
        <f>G101</f>
        <v>465.94181934111799</v>
      </c>
      <c r="I101" s="22">
        <f t="shared" si="54"/>
        <v>465.94181934111799</v>
      </c>
      <c r="J101" s="22">
        <f t="shared" si="54"/>
        <v>465.94181934111799</v>
      </c>
      <c r="K101" s="22">
        <f t="shared" si="54"/>
        <v>465.94181934111799</v>
      </c>
      <c r="L101" s="22">
        <f t="shared" si="54"/>
        <v>465.94181934111799</v>
      </c>
      <c r="M101" s="22">
        <f t="shared" si="54"/>
        <v>465.94181934111799</v>
      </c>
      <c r="N101" s="22">
        <f t="shared" si="54"/>
        <v>465.94181934111799</v>
      </c>
      <c r="O101" s="22">
        <f t="shared" si="54"/>
        <v>465.94181934111799</v>
      </c>
      <c r="P101" s="22">
        <f t="shared" si="54"/>
        <v>465.94181934111799</v>
      </c>
      <c r="Q101" s="22">
        <f t="shared" si="54"/>
        <v>465.94181934111799</v>
      </c>
      <c r="R101" s="22">
        <f t="shared" si="54"/>
        <v>465.94181934111799</v>
      </c>
      <c r="S101" s="22">
        <f t="shared" si="54"/>
        <v>465.94181934111799</v>
      </c>
      <c r="T101" s="22">
        <f t="shared" si="54"/>
        <v>465.94181934111799</v>
      </c>
      <c r="U101" s="17"/>
      <c r="V101" s="26"/>
      <c r="W101" s="26"/>
      <c r="X101" s="26"/>
    </row>
    <row r="102" spans="2:24" x14ac:dyDescent="0.35">
      <c r="B102" s="18" t="s">
        <v>47</v>
      </c>
      <c r="C102" s="14" t="s">
        <v>22</v>
      </c>
      <c r="D102" s="19"/>
      <c r="E102" s="19"/>
      <c r="F102" s="20"/>
      <c r="G102" s="21">
        <v>153.62200000000001</v>
      </c>
      <c r="H102" s="22">
        <f t="shared" si="55"/>
        <v>153.62200000000001</v>
      </c>
      <c r="I102" s="22">
        <f t="shared" si="54"/>
        <v>153.62200000000001</v>
      </c>
      <c r="J102" s="22">
        <f t="shared" si="54"/>
        <v>153.62200000000001</v>
      </c>
      <c r="K102" s="22">
        <f t="shared" si="54"/>
        <v>153.62200000000001</v>
      </c>
      <c r="L102" s="22">
        <f t="shared" si="54"/>
        <v>153.62200000000001</v>
      </c>
      <c r="M102" s="22">
        <f t="shared" si="54"/>
        <v>153.62200000000001</v>
      </c>
      <c r="N102" s="22">
        <f t="shared" si="54"/>
        <v>153.62200000000001</v>
      </c>
      <c r="O102" s="22">
        <f t="shared" si="54"/>
        <v>153.62200000000001</v>
      </c>
      <c r="P102" s="22">
        <f t="shared" si="54"/>
        <v>153.62200000000001</v>
      </c>
      <c r="Q102" s="22">
        <f t="shared" si="54"/>
        <v>153.62200000000001</v>
      </c>
      <c r="R102" s="22">
        <f t="shared" si="54"/>
        <v>153.62200000000001</v>
      </c>
      <c r="S102" s="22">
        <f t="shared" si="54"/>
        <v>153.62200000000001</v>
      </c>
      <c r="T102" s="22">
        <f t="shared" si="54"/>
        <v>153.62200000000001</v>
      </c>
      <c r="U102" s="17"/>
      <c r="V102" s="26"/>
      <c r="W102" s="26"/>
      <c r="X102" s="26"/>
    </row>
    <row r="103" spans="2:24" hidden="1" x14ac:dyDescent="0.35">
      <c r="B103" s="18" t="s">
        <v>50</v>
      </c>
      <c r="C103" s="14" t="s">
        <v>22</v>
      </c>
      <c r="D103" s="19"/>
      <c r="E103" s="19"/>
      <c r="F103" s="19"/>
      <c r="G103" s="21"/>
      <c r="H103" s="22">
        <f t="shared" si="55"/>
        <v>0</v>
      </c>
      <c r="I103" s="22">
        <f t="shared" si="54"/>
        <v>0</v>
      </c>
      <c r="J103" s="22">
        <f t="shared" si="54"/>
        <v>0</v>
      </c>
      <c r="K103" s="22">
        <f t="shared" si="54"/>
        <v>0</v>
      </c>
      <c r="L103" s="22">
        <f t="shared" si="54"/>
        <v>0</v>
      </c>
      <c r="M103" s="22">
        <f t="shared" si="54"/>
        <v>0</v>
      </c>
      <c r="N103" s="22">
        <f t="shared" si="54"/>
        <v>0</v>
      </c>
      <c r="O103" s="22">
        <f t="shared" si="54"/>
        <v>0</v>
      </c>
      <c r="P103" s="22">
        <f t="shared" si="54"/>
        <v>0</v>
      </c>
      <c r="Q103" s="22">
        <f t="shared" si="54"/>
        <v>0</v>
      </c>
      <c r="R103" s="22">
        <f t="shared" si="54"/>
        <v>0</v>
      </c>
      <c r="S103" s="22">
        <f t="shared" si="54"/>
        <v>0</v>
      </c>
      <c r="T103" s="23">
        <f t="shared" si="54"/>
        <v>0</v>
      </c>
      <c r="U103" s="17"/>
      <c r="V103" s="26"/>
      <c r="W103" s="26"/>
      <c r="X103" s="26"/>
    </row>
    <row r="104" spans="2:24" hidden="1" x14ac:dyDescent="0.35">
      <c r="B104" s="18" t="s">
        <v>52</v>
      </c>
      <c r="C104" s="14" t="s">
        <v>22</v>
      </c>
      <c r="D104" s="19"/>
      <c r="E104" s="19"/>
      <c r="F104" s="19"/>
      <c r="G104" s="21"/>
      <c r="H104" s="22">
        <f t="shared" si="55"/>
        <v>0</v>
      </c>
      <c r="I104" s="22">
        <f t="shared" si="54"/>
        <v>0</v>
      </c>
      <c r="J104" s="22">
        <f t="shared" si="54"/>
        <v>0</v>
      </c>
      <c r="K104" s="22">
        <f t="shared" si="54"/>
        <v>0</v>
      </c>
      <c r="L104" s="22">
        <f t="shared" si="54"/>
        <v>0</v>
      </c>
      <c r="M104" s="22">
        <f t="shared" si="54"/>
        <v>0</v>
      </c>
      <c r="N104" s="22">
        <f t="shared" si="54"/>
        <v>0</v>
      </c>
      <c r="O104" s="22">
        <f t="shared" si="54"/>
        <v>0</v>
      </c>
      <c r="P104" s="22">
        <f t="shared" si="54"/>
        <v>0</v>
      </c>
      <c r="Q104" s="22">
        <f t="shared" si="54"/>
        <v>0</v>
      </c>
      <c r="R104" s="22">
        <f t="shared" si="54"/>
        <v>0</v>
      </c>
      <c r="S104" s="22">
        <f t="shared" si="54"/>
        <v>0</v>
      </c>
      <c r="T104" s="23">
        <f t="shared" si="54"/>
        <v>0</v>
      </c>
      <c r="U104" s="17"/>
      <c r="V104" s="26"/>
      <c r="W104" s="26"/>
      <c r="X104" s="26"/>
    </row>
    <row r="105" spans="2:24" x14ac:dyDescent="0.35">
      <c r="B105" s="27" t="s">
        <v>23</v>
      </c>
      <c r="C105" s="28" t="s">
        <v>22</v>
      </c>
      <c r="D105" s="29"/>
      <c r="E105" s="29"/>
      <c r="F105" s="29"/>
      <c r="G105" s="28"/>
      <c r="H105" s="30">
        <f>SUM(H100:H104)</f>
        <v>1113.3619595744515</v>
      </c>
      <c r="I105" s="30">
        <f t="shared" ref="I105:T105" si="56">SUM(I100:I104)</f>
        <v>1113.3619595744515</v>
      </c>
      <c r="J105" s="30">
        <f t="shared" si="56"/>
        <v>1113.3619595744515</v>
      </c>
      <c r="K105" s="30">
        <f t="shared" si="56"/>
        <v>1113.3619595744515</v>
      </c>
      <c r="L105" s="30">
        <f t="shared" si="56"/>
        <v>1113.3619595744515</v>
      </c>
      <c r="M105" s="30">
        <f t="shared" si="56"/>
        <v>1113.3619595744515</v>
      </c>
      <c r="N105" s="30">
        <f t="shared" si="56"/>
        <v>1113.3619595744515</v>
      </c>
      <c r="O105" s="30">
        <f t="shared" si="56"/>
        <v>1113.3619595744515</v>
      </c>
      <c r="P105" s="30">
        <f t="shared" si="56"/>
        <v>1113.3619595744515</v>
      </c>
      <c r="Q105" s="30">
        <f t="shared" si="56"/>
        <v>1113.3619595744515</v>
      </c>
      <c r="R105" s="30">
        <f t="shared" si="56"/>
        <v>1113.3619595744515</v>
      </c>
      <c r="S105" s="30">
        <f t="shared" si="56"/>
        <v>1113.3619595744515</v>
      </c>
      <c r="T105" s="30">
        <f t="shared" si="56"/>
        <v>1113.3619595744515</v>
      </c>
      <c r="U105" s="17"/>
      <c r="V105" s="26"/>
      <c r="W105" s="26"/>
      <c r="X105" s="26"/>
    </row>
    <row r="106" spans="2:24" x14ac:dyDescent="0.35">
      <c r="B106" s="76" t="s">
        <v>56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6"/>
      <c r="V106" s="8"/>
      <c r="W106" s="8"/>
      <c r="X106" s="8"/>
    </row>
    <row r="107" spans="2:24" x14ac:dyDescent="0.35">
      <c r="B107" s="14" t="s">
        <v>40</v>
      </c>
      <c r="C107" s="14" t="s">
        <v>41</v>
      </c>
      <c r="D107" s="15"/>
      <c r="E107" s="15"/>
      <c r="F107" s="16"/>
      <c r="G107" s="77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9"/>
      <c r="U107" s="17"/>
      <c r="V107" s="26"/>
      <c r="W107" s="26"/>
      <c r="X107" s="26"/>
    </row>
    <row r="108" spans="2:24" x14ac:dyDescent="0.35">
      <c r="B108" s="18" t="s">
        <v>42</v>
      </c>
      <c r="C108" s="14" t="s">
        <v>18</v>
      </c>
      <c r="D108" s="19"/>
      <c r="E108" s="19"/>
      <c r="F108" s="20"/>
      <c r="G108" s="80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17"/>
      <c r="V108" s="26"/>
      <c r="W108" s="26"/>
      <c r="X108" s="26"/>
    </row>
    <row r="109" spans="2:24" x14ac:dyDescent="0.35">
      <c r="B109" s="18" t="s">
        <v>46</v>
      </c>
      <c r="C109" s="14" t="s">
        <v>18</v>
      </c>
      <c r="D109" s="19"/>
      <c r="E109" s="19"/>
      <c r="F109" s="20"/>
      <c r="G109" s="81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17"/>
      <c r="V109" s="26"/>
      <c r="W109" s="26"/>
      <c r="X109" s="26"/>
    </row>
    <row r="110" spans="2:24" x14ac:dyDescent="0.35">
      <c r="B110" s="18" t="s">
        <v>47</v>
      </c>
      <c r="C110" s="14" t="s">
        <v>48</v>
      </c>
      <c r="D110" s="19"/>
      <c r="E110" s="19"/>
      <c r="F110" s="20"/>
      <c r="G110" s="81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17"/>
      <c r="V110" s="26"/>
      <c r="W110" s="26"/>
      <c r="X110" s="26"/>
    </row>
    <row r="111" spans="2:24" hidden="1" x14ac:dyDescent="0.35">
      <c r="B111" s="18" t="s">
        <v>50</v>
      </c>
      <c r="C111" s="14" t="s">
        <v>18</v>
      </c>
      <c r="D111" s="19"/>
      <c r="E111" s="19"/>
      <c r="F111" s="20"/>
      <c r="G111" s="81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17"/>
      <c r="V111" s="26"/>
      <c r="W111" s="26"/>
      <c r="X111" s="26"/>
    </row>
    <row r="112" spans="2:24" hidden="1" x14ac:dyDescent="0.35">
      <c r="B112" s="18" t="s">
        <v>52</v>
      </c>
      <c r="C112" s="14" t="s">
        <v>18</v>
      </c>
      <c r="D112" s="19"/>
      <c r="E112" s="19"/>
      <c r="F112" s="20"/>
      <c r="G112" s="81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17"/>
      <c r="V112" s="26"/>
      <c r="W112" s="26"/>
      <c r="X112" s="26"/>
    </row>
    <row r="113" spans="2:24" x14ac:dyDescent="0.35">
      <c r="B113" s="18" t="s">
        <v>42</v>
      </c>
      <c r="C113" s="14" t="s">
        <v>22</v>
      </c>
      <c r="D113" s="19"/>
      <c r="E113" s="19"/>
      <c r="F113" s="20"/>
      <c r="G113" s="81"/>
      <c r="H113" s="22">
        <f t="shared" ref="H113:S113" si="57">H108*$X96</f>
        <v>0</v>
      </c>
      <c r="I113" s="22">
        <f t="shared" si="57"/>
        <v>0</v>
      </c>
      <c r="J113" s="22">
        <f t="shared" si="57"/>
        <v>0</v>
      </c>
      <c r="K113" s="22">
        <f t="shared" si="57"/>
        <v>0</v>
      </c>
      <c r="L113" s="22">
        <f t="shared" si="57"/>
        <v>0</v>
      </c>
      <c r="M113" s="22">
        <f t="shared" si="57"/>
        <v>0</v>
      </c>
      <c r="N113" s="22">
        <f t="shared" si="57"/>
        <v>0</v>
      </c>
      <c r="O113" s="22">
        <f t="shared" si="57"/>
        <v>0</v>
      </c>
      <c r="P113" s="22">
        <f t="shared" si="57"/>
        <v>0</v>
      </c>
      <c r="Q113" s="22">
        <f t="shared" si="57"/>
        <v>0</v>
      </c>
      <c r="R113" s="22">
        <f t="shared" si="57"/>
        <v>0</v>
      </c>
      <c r="S113" s="22">
        <f t="shared" si="57"/>
        <v>0</v>
      </c>
      <c r="T113" s="22">
        <f>T108*$X96</f>
        <v>0</v>
      </c>
      <c r="U113" s="17"/>
      <c r="V113" s="26"/>
      <c r="W113" s="26"/>
      <c r="X113" s="26"/>
    </row>
    <row r="114" spans="2:24" x14ac:dyDescent="0.35">
      <c r="B114" s="18" t="s">
        <v>46</v>
      </c>
      <c r="C114" s="14" t="s">
        <v>22</v>
      </c>
      <c r="D114" s="19"/>
      <c r="E114" s="19"/>
      <c r="F114" s="20"/>
      <c r="G114" s="81"/>
      <c r="H114" s="22">
        <f t="shared" ref="H114:S114" si="58">H109*$X97</f>
        <v>0</v>
      </c>
      <c r="I114" s="22">
        <f t="shared" si="58"/>
        <v>0</v>
      </c>
      <c r="J114" s="22">
        <f t="shared" si="58"/>
        <v>0</v>
      </c>
      <c r="K114" s="22">
        <f t="shared" si="58"/>
        <v>0</v>
      </c>
      <c r="L114" s="22">
        <f t="shared" si="58"/>
        <v>0</v>
      </c>
      <c r="M114" s="22">
        <f t="shared" si="58"/>
        <v>0</v>
      </c>
      <c r="N114" s="22">
        <f t="shared" si="58"/>
        <v>0</v>
      </c>
      <c r="O114" s="22">
        <f t="shared" si="58"/>
        <v>0</v>
      </c>
      <c r="P114" s="22">
        <f t="shared" si="58"/>
        <v>0</v>
      </c>
      <c r="Q114" s="22">
        <f t="shared" si="58"/>
        <v>0</v>
      </c>
      <c r="R114" s="22">
        <f t="shared" si="58"/>
        <v>0</v>
      </c>
      <c r="S114" s="22">
        <f t="shared" si="58"/>
        <v>0</v>
      </c>
      <c r="T114" s="22">
        <f>T109*$X97</f>
        <v>0</v>
      </c>
      <c r="U114" s="17"/>
      <c r="V114" s="26"/>
      <c r="W114" s="26"/>
      <c r="X114" s="26"/>
    </row>
    <row r="115" spans="2:24" x14ac:dyDescent="0.35">
      <c r="B115" s="18" t="s">
        <v>47</v>
      </c>
      <c r="C115" s="14" t="s">
        <v>22</v>
      </c>
      <c r="D115" s="19"/>
      <c r="E115" s="19"/>
      <c r="F115" s="20"/>
      <c r="G115" s="81"/>
      <c r="H115" s="22">
        <f t="shared" ref="H115:S115" si="59">H110*$X100</f>
        <v>0</v>
      </c>
      <c r="I115" s="22">
        <f t="shared" si="59"/>
        <v>0</v>
      </c>
      <c r="J115" s="22">
        <f t="shared" si="59"/>
        <v>0</v>
      </c>
      <c r="K115" s="22">
        <f t="shared" si="59"/>
        <v>0</v>
      </c>
      <c r="L115" s="22">
        <f t="shared" si="59"/>
        <v>0</v>
      </c>
      <c r="M115" s="22">
        <f t="shared" si="59"/>
        <v>0</v>
      </c>
      <c r="N115" s="22">
        <f t="shared" si="59"/>
        <v>0</v>
      </c>
      <c r="O115" s="22">
        <f t="shared" si="59"/>
        <v>0</v>
      </c>
      <c r="P115" s="22">
        <f t="shared" si="59"/>
        <v>0</v>
      </c>
      <c r="Q115" s="22">
        <f t="shared" si="59"/>
        <v>0</v>
      </c>
      <c r="R115" s="22">
        <f t="shared" si="59"/>
        <v>0</v>
      </c>
      <c r="S115" s="22">
        <f t="shared" si="59"/>
        <v>0</v>
      </c>
      <c r="T115" s="22">
        <f>T110*$X100</f>
        <v>0</v>
      </c>
      <c r="U115" s="17"/>
      <c r="V115" s="26"/>
      <c r="W115" s="26"/>
      <c r="X115" s="26"/>
    </row>
    <row r="116" spans="2:24" hidden="1" x14ac:dyDescent="0.35">
      <c r="B116" s="18" t="s">
        <v>50</v>
      </c>
      <c r="C116" s="14" t="s">
        <v>22</v>
      </c>
      <c r="D116" s="19"/>
      <c r="E116" s="19"/>
      <c r="F116" s="19"/>
      <c r="G116" s="81"/>
      <c r="H116" s="22">
        <f t="shared" ref="H116:S117" si="60">H111*$Y100</f>
        <v>0</v>
      </c>
      <c r="I116" s="22">
        <f t="shared" si="60"/>
        <v>0</v>
      </c>
      <c r="J116" s="22">
        <f t="shared" si="60"/>
        <v>0</v>
      </c>
      <c r="K116" s="22">
        <f t="shared" si="60"/>
        <v>0</v>
      </c>
      <c r="L116" s="22">
        <f t="shared" si="60"/>
        <v>0</v>
      </c>
      <c r="M116" s="22">
        <f t="shared" si="60"/>
        <v>0</v>
      </c>
      <c r="N116" s="22">
        <f t="shared" si="60"/>
        <v>0</v>
      </c>
      <c r="O116" s="22">
        <f t="shared" si="60"/>
        <v>0</v>
      </c>
      <c r="P116" s="22">
        <f t="shared" si="60"/>
        <v>0</v>
      </c>
      <c r="Q116" s="22">
        <f t="shared" si="60"/>
        <v>0</v>
      </c>
      <c r="R116" s="22">
        <f t="shared" si="60"/>
        <v>0</v>
      </c>
      <c r="S116" s="22">
        <f t="shared" si="60"/>
        <v>0</v>
      </c>
      <c r="T116" s="22">
        <f t="shared" ref="T116" si="61">T111*$Y100</f>
        <v>0</v>
      </c>
      <c r="U116" s="17"/>
      <c r="V116" s="26"/>
      <c r="W116" s="26"/>
      <c r="X116" s="26"/>
    </row>
    <row r="117" spans="2:24" hidden="1" x14ac:dyDescent="0.35">
      <c r="B117" s="18" t="s">
        <v>52</v>
      </c>
      <c r="C117" s="14" t="s">
        <v>22</v>
      </c>
      <c r="D117" s="19"/>
      <c r="E117" s="19"/>
      <c r="F117" s="19"/>
      <c r="G117" s="32"/>
      <c r="H117" s="22">
        <f t="shared" si="60"/>
        <v>0</v>
      </c>
      <c r="I117" s="22">
        <f t="shared" si="60"/>
        <v>0</v>
      </c>
      <c r="J117" s="22">
        <f t="shared" si="60"/>
        <v>0</v>
      </c>
      <c r="K117" s="22">
        <f t="shared" si="60"/>
        <v>0</v>
      </c>
      <c r="L117" s="22">
        <f t="shared" si="60"/>
        <v>0</v>
      </c>
      <c r="M117" s="22">
        <f t="shared" si="60"/>
        <v>0</v>
      </c>
      <c r="N117" s="22">
        <f t="shared" si="60"/>
        <v>0</v>
      </c>
      <c r="O117" s="22">
        <f t="shared" si="60"/>
        <v>0</v>
      </c>
      <c r="P117" s="22">
        <f t="shared" si="60"/>
        <v>0</v>
      </c>
      <c r="Q117" s="22">
        <f t="shared" si="60"/>
        <v>0</v>
      </c>
      <c r="R117" s="22">
        <f t="shared" si="60"/>
        <v>0</v>
      </c>
      <c r="S117" s="22">
        <f t="shared" si="60"/>
        <v>0</v>
      </c>
      <c r="T117" s="22">
        <f t="shared" ref="T117" si="62">T112*$Y101</f>
        <v>0</v>
      </c>
      <c r="U117" s="17"/>
      <c r="V117" s="26"/>
      <c r="W117" s="26"/>
      <c r="X117" s="26"/>
    </row>
    <row r="118" spans="2:24" x14ac:dyDescent="0.35">
      <c r="B118" s="27" t="s">
        <v>23</v>
      </c>
      <c r="C118" s="28" t="s">
        <v>22</v>
      </c>
      <c r="D118" s="29"/>
      <c r="E118" s="29"/>
      <c r="F118" s="29"/>
      <c r="G118" s="27"/>
      <c r="H118" s="30">
        <f>SUM(H113:H116)</f>
        <v>0</v>
      </c>
      <c r="I118" s="30">
        <f>SUM(I113:I116)</f>
        <v>0</v>
      </c>
      <c r="J118" s="30">
        <f t="shared" ref="J118:S118" si="63">SUM(J113:J116)</f>
        <v>0</v>
      </c>
      <c r="K118" s="30">
        <f t="shared" si="63"/>
        <v>0</v>
      </c>
      <c r="L118" s="30">
        <f t="shared" si="63"/>
        <v>0</v>
      </c>
      <c r="M118" s="30">
        <f t="shared" si="63"/>
        <v>0</v>
      </c>
      <c r="N118" s="30">
        <f t="shared" si="63"/>
        <v>0</v>
      </c>
      <c r="O118" s="30">
        <f t="shared" si="63"/>
        <v>0</v>
      </c>
      <c r="P118" s="30">
        <f t="shared" si="63"/>
        <v>0</v>
      </c>
      <c r="Q118" s="30">
        <f t="shared" si="63"/>
        <v>0</v>
      </c>
      <c r="R118" s="30">
        <f t="shared" si="63"/>
        <v>0</v>
      </c>
      <c r="S118" s="30">
        <f t="shared" si="63"/>
        <v>0</v>
      </c>
      <c r="T118" s="30">
        <f t="shared" ref="T118" si="64">SUM(T113:T116)</f>
        <v>0</v>
      </c>
      <c r="U118" s="17"/>
      <c r="V118" s="26"/>
      <c r="W118" s="26"/>
      <c r="X118" s="26"/>
    </row>
    <row r="119" spans="2:24" x14ac:dyDescent="0.35">
      <c r="B119" s="76" t="s">
        <v>57</v>
      </c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6"/>
      <c r="V119" s="8"/>
      <c r="W119" s="8"/>
      <c r="X119" s="8"/>
    </row>
    <row r="120" spans="2:24" x14ac:dyDescent="0.35">
      <c r="B120" s="14" t="s">
        <v>40</v>
      </c>
      <c r="C120" s="14" t="s">
        <v>41</v>
      </c>
      <c r="D120" s="15"/>
      <c r="E120" s="15"/>
      <c r="F120" s="16"/>
      <c r="G120" s="77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9"/>
      <c r="U120" s="17"/>
      <c r="V120" s="41"/>
      <c r="W120" s="41"/>
      <c r="X120" s="41"/>
    </row>
    <row r="121" spans="2:24" x14ac:dyDescent="0.35">
      <c r="B121" s="18" t="s">
        <v>42</v>
      </c>
      <c r="C121" s="14" t="s">
        <v>18</v>
      </c>
      <c r="D121" s="19"/>
      <c r="E121" s="19"/>
      <c r="F121" s="20"/>
      <c r="G121" s="80"/>
      <c r="H121" s="22">
        <f t="shared" ref="H121:S130" si="65">H95-H108</f>
        <v>178.03200000000001</v>
      </c>
      <c r="I121" s="22">
        <f t="shared" si="65"/>
        <v>178.03200000000001</v>
      </c>
      <c r="J121" s="22">
        <f t="shared" si="65"/>
        <v>178.03200000000001</v>
      </c>
      <c r="K121" s="22">
        <f t="shared" si="65"/>
        <v>178.03200000000001</v>
      </c>
      <c r="L121" s="22">
        <f t="shared" si="65"/>
        <v>178.03200000000001</v>
      </c>
      <c r="M121" s="22">
        <f t="shared" si="65"/>
        <v>178.03200000000001</v>
      </c>
      <c r="N121" s="22">
        <f t="shared" si="65"/>
        <v>178.03200000000001</v>
      </c>
      <c r="O121" s="22">
        <f t="shared" si="65"/>
        <v>178.03200000000001</v>
      </c>
      <c r="P121" s="22">
        <f t="shared" si="65"/>
        <v>178.03200000000001</v>
      </c>
      <c r="Q121" s="22">
        <f t="shared" si="65"/>
        <v>178.03200000000001</v>
      </c>
      <c r="R121" s="22">
        <f t="shared" si="65"/>
        <v>178.03200000000001</v>
      </c>
      <c r="S121" s="22">
        <f t="shared" si="65"/>
        <v>178.03200000000001</v>
      </c>
      <c r="T121" s="22">
        <f t="shared" ref="T121" si="66">T95-T108</f>
        <v>178.03200000000001</v>
      </c>
      <c r="U121" s="17"/>
      <c r="V121" s="41"/>
      <c r="W121" s="41"/>
      <c r="X121" s="41"/>
    </row>
    <row r="122" spans="2:24" x14ac:dyDescent="0.35">
      <c r="B122" s="18" t="s">
        <v>46</v>
      </c>
      <c r="C122" s="14" t="s">
        <v>18</v>
      </c>
      <c r="D122" s="19"/>
      <c r="E122" s="19"/>
      <c r="F122" s="20"/>
      <c r="G122" s="81"/>
      <c r="H122" s="22">
        <f t="shared" si="65"/>
        <v>218.37718906501689</v>
      </c>
      <c r="I122" s="22">
        <f t="shared" si="65"/>
        <v>218.37718906501689</v>
      </c>
      <c r="J122" s="22">
        <f t="shared" si="65"/>
        <v>218.37718906501689</v>
      </c>
      <c r="K122" s="22">
        <f t="shared" si="65"/>
        <v>218.37718906501689</v>
      </c>
      <c r="L122" s="22">
        <f t="shared" si="65"/>
        <v>218.37718906501689</v>
      </c>
      <c r="M122" s="22">
        <f t="shared" si="65"/>
        <v>218.37718906501689</v>
      </c>
      <c r="N122" s="22">
        <f t="shared" si="65"/>
        <v>218.37718906501689</v>
      </c>
      <c r="O122" s="22">
        <f t="shared" si="65"/>
        <v>218.37718906501689</v>
      </c>
      <c r="P122" s="22">
        <f t="shared" si="65"/>
        <v>218.37718906501689</v>
      </c>
      <c r="Q122" s="22">
        <f t="shared" si="65"/>
        <v>218.37718906501689</v>
      </c>
      <c r="R122" s="22">
        <f t="shared" si="65"/>
        <v>218.37718906501689</v>
      </c>
      <c r="S122" s="22">
        <f t="shared" si="65"/>
        <v>218.37718906501689</v>
      </c>
      <c r="T122" s="22">
        <f t="shared" ref="T122" si="67">T96-T109</f>
        <v>218.37718906501689</v>
      </c>
      <c r="U122" s="17"/>
      <c r="V122" s="41"/>
      <c r="W122" s="41"/>
      <c r="X122" s="41"/>
    </row>
    <row r="123" spans="2:24" x14ac:dyDescent="0.35">
      <c r="B123" s="18" t="s">
        <v>47</v>
      </c>
      <c r="C123" s="14" t="s">
        <v>48</v>
      </c>
      <c r="D123" s="19"/>
      <c r="E123" s="19"/>
      <c r="F123" s="20"/>
      <c r="G123" s="81"/>
      <c r="H123" s="22">
        <f t="shared" si="65"/>
        <v>1501</v>
      </c>
      <c r="I123" s="22">
        <f t="shared" si="65"/>
        <v>1501</v>
      </c>
      <c r="J123" s="22">
        <f t="shared" si="65"/>
        <v>1501</v>
      </c>
      <c r="K123" s="22">
        <f t="shared" si="65"/>
        <v>1501</v>
      </c>
      <c r="L123" s="22">
        <f t="shared" si="65"/>
        <v>1501</v>
      </c>
      <c r="M123" s="22">
        <f t="shared" si="65"/>
        <v>1501</v>
      </c>
      <c r="N123" s="22">
        <f t="shared" si="65"/>
        <v>1501</v>
      </c>
      <c r="O123" s="22">
        <f t="shared" si="65"/>
        <v>1501</v>
      </c>
      <c r="P123" s="22">
        <f t="shared" si="65"/>
        <v>1501</v>
      </c>
      <c r="Q123" s="22">
        <f t="shared" si="65"/>
        <v>1501</v>
      </c>
      <c r="R123" s="22">
        <f t="shared" si="65"/>
        <v>1501</v>
      </c>
      <c r="S123" s="22">
        <f t="shared" si="65"/>
        <v>1501</v>
      </c>
      <c r="T123" s="22">
        <f t="shared" ref="T123" si="68">T97-T110</f>
        <v>1501</v>
      </c>
      <c r="U123" s="17"/>
      <c r="V123" s="41"/>
      <c r="W123" s="41"/>
      <c r="X123" s="41"/>
    </row>
    <row r="124" spans="2:24" hidden="1" x14ac:dyDescent="0.35">
      <c r="B124" s="18" t="s">
        <v>50</v>
      </c>
      <c r="C124" s="14" t="s">
        <v>18</v>
      </c>
      <c r="D124" s="19"/>
      <c r="E124" s="19"/>
      <c r="F124" s="20"/>
      <c r="G124" s="81"/>
      <c r="H124" s="22">
        <f t="shared" si="65"/>
        <v>0</v>
      </c>
      <c r="I124" s="22">
        <f t="shared" si="65"/>
        <v>0</v>
      </c>
      <c r="J124" s="22">
        <f t="shared" si="65"/>
        <v>0</v>
      </c>
      <c r="K124" s="22">
        <f t="shared" si="65"/>
        <v>0</v>
      </c>
      <c r="L124" s="22">
        <f t="shared" si="65"/>
        <v>0</v>
      </c>
      <c r="M124" s="22">
        <f t="shared" si="65"/>
        <v>0</v>
      </c>
      <c r="N124" s="22">
        <f t="shared" si="65"/>
        <v>0</v>
      </c>
      <c r="O124" s="22">
        <f t="shared" si="65"/>
        <v>0</v>
      </c>
      <c r="P124" s="22">
        <f t="shared" si="65"/>
        <v>0</v>
      </c>
      <c r="Q124" s="22">
        <f t="shared" si="65"/>
        <v>0</v>
      </c>
      <c r="R124" s="22">
        <f t="shared" si="65"/>
        <v>0</v>
      </c>
      <c r="S124" s="22">
        <f t="shared" si="65"/>
        <v>0</v>
      </c>
      <c r="T124" s="22">
        <f t="shared" ref="T124" si="69">T98-T111</f>
        <v>0</v>
      </c>
      <c r="U124" s="17"/>
      <c r="V124" s="41"/>
      <c r="W124" s="41"/>
      <c r="X124" s="41"/>
    </row>
    <row r="125" spans="2:24" hidden="1" x14ac:dyDescent="0.35">
      <c r="B125" s="18" t="s">
        <v>52</v>
      </c>
      <c r="C125" s="14" t="s">
        <v>18</v>
      </c>
      <c r="D125" s="19"/>
      <c r="E125" s="19"/>
      <c r="F125" s="20"/>
      <c r="G125" s="81"/>
      <c r="H125" s="22">
        <f t="shared" si="65"/>
        <v>0</v>
      </c>
      <c r="I125" s="22">
        <f t="shared" si="65"/>
        <v>0</v>
      </c>
      <c r="J125" s="22">
        <f t="shared" si="65"/>
        <v>0</v>
      </c>
      <c r="K125" s="22">
        <f t="shared" si="65"/>
        <v>0</v>
      </c>
      <c r="L125" s="22">
        <f t="shared" si="65"/>
        <v>0</v>
      </c>
      <c r="M125" s="22">
        <f t="shared" si="65"/>
        <v>0</v>
      </c>
      <c r="N125" s="22">
        <f t="shared" si="65"/>
        <v>0</v>
      </c>
      <c r="O125" s="22">
        <f t="shared" si="65"/>
        <v>0</v>
      </c>
      <c r="P125" s="22">
        <f t="shared" si="65"/>
        <v>0</v>
      </c>
      <c r="Q125" s="22">
        <f t="shared" si="65"/>
        <v>0</v>
      </c>
      <c r="R125" s="22">
        <f t="shared" si="65"/>
        <v>0</v>
      </c>
      <c r="S125" s="22">
        <f t="shared" si="65"/>
        <v>0</v>
      </c>
      <c r="T125" s="22">
        <f t="shared" ref="T125" si="70">T99-T112</f>
        <v>0</v>
      </c>
      <c r="U125" s="17"/>
      <c r="V125" s="41"/>
      <c r="W125" s="41"/>
      <c r="X125" s="41"/>
    </row>
    <row r="126" spans="2:24" x14ac:dyDescent="0.35">
      <c r="B126" s="18" t="s">
        <v>42</v>
      </c>
      <c r="C126" s="14" t="s">
        <v>22</v>
      </c>
      <c r="D126" s="19"/>
      <c r="E126" s="19"/>
      <c r="F126" s="20"/>
      <c r="G126" s="81"/>
      <c r="H126" s="22">
        <f t="shared" si="65"/>
        <v>493.79814023333341</v>
      </c>
      <c r="I126" s="22">
        <f t="shared" si="65"/>
        <v>493.79814023333341</v>
      </c>
      <c r="J126" s="22">
        <f t="shared" si="65"/>
        <v>493.79814023333341</v>
      </c>
      <c r="K126" s="22">
        <f t="shared" si="65"/>
        <v>493.79814023333341</v>
      </c>
      <c r="L126" s="22">
        <f t="shared" si="65"/>
        <v>493.79814023333341</v>
      </c>
      <c r="M126" s="22">
        <f t="shared" si="65"/>
        <v>493.79814023333341</v>
      </c>
      <c r="N126" s="22">
        <f t="shared" si="65"/>
        <v>493.79814023333341</v>
      </c>
      <c r="O126" s="22">
        <f t="shared" si="65"/>
        <v>493.79814023333341</v>
      </c>
      <c r="P126" s="22">
        <f t="shared" si="65"/>
        <v>493.79814023333341</v>
      </c>
      <c r="Q126" s="22">
        <f t="shared" si="65"/>
        <v>493.79814023333341</v>
      </c>
      <c r="R126" s="22">
        <f t="shared" si="65"/>
        <v>493.79814023333341</v>
      </c>
      <c r="S126" s="22">
        <f t="shared" si="65"/>
        <v>493.79814023333341</v>
      </c>
      <c r="T126" s="22">
        <f t="shared" ref="T126" si="71">T100-T113</f>
        <v>493.79814023333341</v>
      </c>
      <c r="U126" s="17"/>
      <c r="V126" s="41"/>
      <c r="W126" s="41"/>
      <c r="X126" s="41"/>
    </row>
    <row r="127" spans="2:24" x14ac:dyDescent="0.35">
      <c r="B127" s="18" t="s">
        <v>46</v>
      </c>
      <c r="C127" s="14" t="s">
        <v>22</v>
      </c>
      <c r="D127" s="19"/>
      <c r="E127" s="19"/>
      <c r="F127" s="20"/>
      <c r="G127" s="81"/>
      <c r="H127" s="22">
        <f t="shared" si="65"/>
        <v>465.94181934111799</v>
      </c>
      <c r="I127" s="22">
        <f t="shared" si="65"/>
        <v>465.94181934111799</v>
      </c>
      <c r="J127" s="22">
        <f t="shared" si="65"/>
        <v>465.94181934111799</v>
      </c>
      <c r="K127" s="22">
        <f t="shared" si="65"/>
        <v>465.94181934111799</v>
      </c>
      <c r="L127" s="22">
        <f t="shared" si="65"/>
        <v>465.94181934111799</v>
      </c>
      <c r="M127" s="22">
        <f t="shared" si="65"/>
        <v>465.94181934111799</v>
      </c>
      <c r="N127" s="22">
        <f t="shared" si="65"/>
        <v>465.94181934111799</v>
      </c>
      <c r="O127" s="22">
        <f t="shared" si="65"/>
        <v>465.94181934111799</v>
      </c>
      <c r="P127" s="22">
        <f t="shared" si="65"/>
        <v>465.94181934111799</v>
      </c>
      <c r="Q127" s="22">
        <f t="shared" si="65"/>
        <v>465.94181934111799</v>
      </c>
      <c r="R127" s="22">
        <f t="shared" si="65"/>
        <v>465.94181934111799</v>
      </c>
      <c r="S127" s="22">
        <f t="shared" si="65"/>
        <v>465.94181934111799</v>
      </c>
      <c r="T127" s="22">
        <f t="shared" ref="T127" si="72">T101-T114</f>
        <v>465.94181934111799</v>
      </c>
      <c r="U127" s="17"/>
      <c r="V127" s="26"/>
      <c r="W127" s="26"/>
      <c r="X127" s="26"/>
    </row>
    <row r="128" spans="2:24" x14ac:dyDescent="0.35">
      <c r="B128" s="18" t="s">
        <v>47</v>
      </c>
      <c r="C128" s="14" t="s">
        <v>22</v>
      </c>
      <c r="D128" s="19"/>
      <c r="E128" s="19"/>
      <c r="F128" s="20"/>
      <c r="G128" s="81"/>
      <c r="H128" s="22">
        <f t="shared" si="65"/>
        <v>153.62200000000001</v>
      </c>
      <c r="I128" s="22">
        <f t="shared" si="65"/>
        <v>153.62200000000001</v>
      </c>
      <c r="J128" s="22">
        <f t="shared" si="65"/>
        <v>153.62200000000001</v>
      </c>
      <c r="K128" s="22">
        <f t="shared" si="65"/>
        <v>153.62200000000001</v>
      </c>
      <c r="L128" s="22">
        <f t="shared" si="65"/>
        <v>153.62200000000001</v>
      </c>
      <c r="M128" s="22">
        <f t="shared" si="65"/>
        <v>153.62200000000001</v>
      </c>
      <c r="N128" s="22">
        <f t="shared" si="65"/>
        <v>153.62200000000001</v>
      </c>
      <c r="O128" s="22">
        <f t="shared" si="65"/>
        <v>153.62200000000001</v>
      </c>
      <c r="P128" s="22">
        <f t="shared" si="65"/>
        <v>153.62200000000001</v>
      </c>
      <c r="Q128" s="22">
        <f t="shared" si="65"/>
        <v>153.62200000000001</v>
      </c>
      <c r="R128" s="22">
        <f t="shared" si="65"/>
        <v>153.62200000000001</v>
      </c>
      <c r="S128" s="22">
        <f t="shared" si="65"/>
        <v>153.62200000000001</v>
      </c>
      <c r="T128" s="22">
        <f t="shared" ref="T128" si="73">T102-T115</f>
        <v>153.62200000000001</v>
      </c>
      <c r="U128" s="17"/>
      <c r="V128" s="26"/>
      <c r="W128" s="26"/>
      <c r="X128" s="26"/>
    </row>
    <row r="129" spans="2:24" hidden="1" x14ac:dyDescent="0.35">
      <c r="B129" s="18" t="s">
        <v>50</v>
      </c>
      <c r="C129" s="14" t="s">
        <v>22</v>
      </c>
      <c r="D129" s="19"/>
      <c r="E129" s="19"/>
      <c r="F129" s="19"/>
      <c r="G129" s="81"/>
      <c r="H129" s="22">
        <f t="shared" si="65"/>
        <v>0</v>
      </c>
      <c r="I129" s="22">
        <f t="shared" si="65"/>
        <v>0</v>
      </c>
      <c r="J129" s="22">
        <f t="shared" si="65"/>
        <v>0</v>
      </c>
      <c r="K129" s="22">
        <f t="shared" si="65"/>
        <v>0</v>
      </c>
      <c r="L129" s="22">
        <f t="shared" si="65"/>
        <v>0</v>
      </c>
      <c r="M129" s="22">
        <f t="shared" si="65"/>
        <v>0</v>
      </c>
      <c r="N129" s="22">
        <f t="shared" si="65"/>
        <v>0</v>
      </c>
      <c r="O129" s="22">
        <f t="shared" si="65"/>
        <v>0</v>
      </c>
      <c r="P129" s="22">
        <f t="shared" si="65"/>
        <v>0</v>
      </c>
      <c r="Q129" s="22">
        <f t="shared" si="65"/>
        <v>0</v>
      </c>
      <c r="R129" s="22">
        <f t="shared" si="65"/>
        <v>0</v>
      </c>
      <c r="S129" s="22">
        <f t="shared" si="65"/>
        <v>0</v>
      </c>
      <c r="T129" s="22">
        <f t="shared" ref="T129" si="74">T103-T116</f>
        <v>0</v>
      </c>
      <c r="U129" s="17"/>
      <c r="V129" s="26"/>
      <c r="W129" s="26"/>
      <c r="X129" s="26"/>
    </row>
    <row r="130" spans="2:24" hidden="1" x14ac:dyDescent="0.35">
      <c r="B130" s="18" t="s">
        <v>52</v>
      </c>
      <c r="C130" s="14" t="s">
        <v>22</v>
      </c>
      <c r="D130" s="19"/>
      <c r="E130" s="19"/>
      <c r="F130" s="19"/>
      <c r="G130" s="32"/>
      <c r="H130" s="22">
        <f t="shared" si="65"/>
        <v>0</v>
      </c>
      <c r="I130" s="22">
        <f t="shared" si="65"/>
        <v>0</v>
      </c>
      <c r="J130" s="22">
        <f t="shared" si="65"/>
        <v>0</v>
      </c>
      <c r="K130" s="22">
        <f t="shared" si="65"/>
        <v>0</v>
      </c>
      <c r="L130" s="22">
        <f t="shared" si="65"/>
        <v>0</v>
      </c>
      <c r="M130" s="22">
        <f t="shared" si="65"/>
        <v>0</v>
      </c>
      <c r="N130" s="22">
        <f t="shared" si="65"/>
        <v>0</v>
      </c>
      <c r="O130" s="22">
        <f t="shared" si="65"/>
        <v>0</v>
      </c>
      <c r="P130" s="22">
        <f t="shared" si="65"/>
        <v>0</v>
      </c>
      <c r="Q130" s="22">
        <f t="shared" si="65"/>
        <v>0</v>
      </c>
      <c r="R130" s="22">
        <f t="shared" si="65"/>
        <v>0</v>
      </c>
      <c r="S130" s="22">
        <f t="shared" si="65"/>
        <v>0</v>
      </c>
      <c r="T130" s="22">
        <f t="shared" ref="T130" si="75">T104-T117</f>
        <v>0</v>
      </c>
      <c r="U130" s="17"/>
      <c r="V130" s="26"/>
      <c r="W130" s="26"/>
      <c r="X130" s="26"/>
    </row>
    <row r="131" spans="2:24" x14ac:dyDescent="0.35">
      <c r="B131" s="27" t="s">
        <v>23</v>
      </c>
      <c r="C131" s="28" t="s">
        <v>22</v>
      </c>
      <c r="D131" s="29"/>
      <c r="E131" s="29"/>
      <c r="F131" s="29"/>
      <c r="G131" s="27"/>
      <c r="H131" s="30">
        <f>SUM(H126:H130)</f>
        <v>1113.3619595744515</v>
      </c>
      <c r="I131" s="30">
        <f t="shared" ref="I131:S131" si="76">SUM(I126:I130)</f>
        <v>1113.3619595744515</v>
      </c>
      <c r="J131" s="30">
        <f t="shared" si="76"/>
        <v>1113.3619595744515</v>
      </c>
      <c r="K131" s="30">
        <f t="shared" si="76"/>
        <v>1113.3619595744515</v>
      </c>
      <c r="L131" s="30">
        <f t="shared" si="76"/>
        <v>1113.3619595744515</v>
      </c>
      <c r="M131" s="30">
        <f t="shared" si="76"/>
        <v>1113.3619595744515</v>
      </c>
      <c r="N131" s="30">
        <f t="shared" si="76"/>
        <v>1113.3619595744515</v>
      </c>
      <c r="O131" s="30">
        <f t="shared" si="76"/>
        <v>1113.3619595744515</v>
      </c>
      <c r="P131" s="30">
        <f t="shared" si="76"/>
        <v>1113.3619595744515</v>
      </c>
      <c r="Q131" s="30">
        <f t="shared" si="76"/>
        <v>1113.3619595744515</v>
      </c>
      <c r="R131" s="30">
        <f t="shared" si="76"/>
        <v>1113.3619595744515</v>
      </c>
      <c r="S131" s="30">
        <f t="shared" si="76"/>
        <v>1113.3619595744515</v>
      </c>
      <c r="T131" s="30">
        <f t="shared" ref="T131" si="77">SUM(T126:T130)</f>
        <v>1113.3619595744515</v>
      </c>
      <c r="U131" s="17"/>
      <c r="V131" s="26"/>
      <c r="W131" s="26"/>
      <c r="X131" s="26"/>
    </row>
    <row r="132" spans="2:24" x14ac:dyDescent="0.3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8"/>
      <c r="W132" s="8"/>
      <c r="X132" s="8"/>
    </row>
    <row r="133" spans="2:24" x14ac:dyDescent="0.35">
      <c r="B133" s="82" t="str">
        <f>'E2 Údaje a hodnotící tabulky1 '!B46</f>
        <v>Centrum psychologicko-sociálního poradenství Středočeského kraje, příspěvková organizace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4"/>
      <c r="U133" s="6"/>
      <c r="V133" s="8"/>
      <c r="W133" s="8"/>
      <c r="X133" s="8"/>
    </row>
    <row r="134" spans="2:24" x14ac:dyDescent="0.35"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7"/>
      <c r="U134" s="6"/>
      <c r="V134" s="8"/>
      <c r="W134" s="8"/>
      <c r="X134" s="8"/>
    </row>
    <row r="135" spans="2:24" x14ac:dyDescent="0.35">
      <c r="B135" s="42" t="s">
        <v>36</v>
      </c>
      <c r="C135" s="10">
        <v>12</v>
      </c>
      <c r="D135" s="11"/>
      <c r="E135" s="11"/>
      <c r="F135" s="12" t="s">
        <v>37</v>
      </c>
      <c r="G135" s="12" t="s">
        <v>38</v>
      </c>
      <c r="H135" s="12">
        <f>H92</f>
        <v>0</v>
      </c>
      <c r="I135" s="12">
        <f t="shared" ref="I135:S135" si="78">I92</f>
        <v>1</v>
      </c>
      <c r="J135" s="12">
        <f t="shared" si="78"/>
        <v>2</v>
      </c>
      <c r="K135" s="12">
        <f t="shared" si="78"/>
        <v>3</v>
      </c>
      <c r="L135" s="12">
        <f t="shared" si="78"/>
        <v>4</v>
      </c>
      <c r="M135" s="12">
        <f t="shared" si="78"/>
        <v>5</v>
      </c>
      <c r="N135" s="12">
        <f t="shared" si="78"/>
        <v>6</v>
      </c>
      <c r="O135" s="12">
        <f t="shared" si="78"/>
        <v>7</v>
      </c>
      <c r="P135" s="12">
        <f t="shared" si="78"/>
        <v>8</v>
      </c>
      <c r="Q135" s="12">
        <f t="shared" si="78"/>
        <v>9</v>
      </c>
      <c r="R135" s="12">
        <f t="shared" si="78"/>
        <v>10</v>
      </c>
      <c r="S135" s="12">
        <f t="shared" si="78"/>
        <v>11</v>
      </c>
      <c r="T135" s="12">
        <v>2034</v>
      </c>
      <c r="U135" s="13"/>
      <c r="V135" s="13"/>
      <c r="W135" s="13"/>
      <c r="X135" s="13"/>
    </row>
    <row r="136" spans="2:24" x14ac:dyDescent="0.35">
      <c r="B136" s="88" t="s">
        <v>39</v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6"/>
      <c r="V136" s="8"/>
      <c r="W136" s="8"/>
      <c r="X136" s="8"/>
    </row>
    <row r="137" spans="2:24" x14ac:dyDescent="0.35">
      <c r="B137" s="14" t="s">
        <v>40</v>
      </c>
      <c r="C137" s="14" t="s">
        <v>41</v>
      </c>
      <c r="D137" s="15"/>
      <c r="E137" s="15"/>
      <c r="F137" s="16"/>
      <c r="G137" s="77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9"/>
      <c r="U137" s="17"/>
      <c r="V137" s="89" t="s">
        <v>43</v>
      </c>
      <c r="W137" s="89" t="s">
        <v>44</v>
      </c>
      <c r="X137" s="89" t="s">
        <v>45</v>
      </c>
    </row>
    <row r="138" spans="2:24" x14ac:dyDescent="0.35">
      <c r="B138" s="18" t="s">
        <v>42</v>
      </c>
      <c r="C138" s="14" t="s">
        <v>18</v>
      </c>
      <c r="D138" s="19"/>
      <c r="E138" s="19"/>
      <c r="F138" s="20"/>
      <c r="G138" s="21">
        <v>10.203333333333333</v>
      </c>
      <c r="H138" s="22">
        <f>G138</f>
        <v>10.203333333333333</v>
      </c>
      <c r="I138" s="22">
        <f t="shared" ref="I138:T147" si="79">H138</f>
        <v>10.203333333333333</v>
      </c>
      <c r="J138" s="22">
        <f t="shared" si="79"/>
        <v>10.203333333333333</v>
      </c>
      <c r="K138" s="22">
        <f t="shared" si="79"/>
        <v>10.203333333333333</v>
      </c>
      <c r="L138" s="22">
        <f t="shared" si="79"/>
        <v>10.203333333333333</v>
      </c>
      <c r="M138" s="22">
        <f t="shared" si="79"/>
        <v>10.203333333333333</v>
      </c>
      <c r="N138" s="22">
        <f t="shared" si="79"/>
        <v>10.203333333333333</v>
      </c>
      <c r="O138" s="22">
        <f t="shared" si="79"/>
        <v>10.203333333333333</v>
      </c>
      <c r="P138" s="22">
        <f t="shared" si="79"/>
        <v>10.203333333333333</v>
      </c>
      <c r="Q138" s="22">
        <f t="shared" si="79"/>
        <v>10.203333333333333</v>
      </c>
      <c r="R138" s="22">
        <f t="shared" si="79"/>
        <v>10.203333333333333</v>
      </c>
      <c r="S138" s="22">
        <f t="shared" si="79"/>
        <v>10.203333333333333</v>
      </c>
      <c r="T138" s="22">
        <f t="shared" si="79"/>
        <v>10.203333333333333</v>
      </c>
      <c r="U138" s="17"/>
      <c r="V138" s="89"/>
      <c r="W138" s="89"/>
      <c r="X138" s="89"/>
    </row>
    <row r="139" spans="2:24" x14ac:dyDescent="0.35">
      <c r="B139" s="18" t="s">
        <v>50</v>
      </c>
      <c r="C139" s="14" t="s">
        <v>18</v>
      </c>
      <c r="D139" s="19"/>
      <c r="E139" s="19"/>
      <c r="F139" s="20"/>
      <c r="G139" s="21">
        <v>134.5282779095798</v>
      </c>
      <c r="H139" s="22">
        <f>G139</f>
        <v>134.5282779095798</v>
      </c>
      <c r="I139" s="22">
        <f>H139</f>
        <v>134.5282779095798</v>
      </c>
      <c r="J139" s="22">
        <f t="shared" si="79"/>
        <v>134.5282779095798</v>
      </c>
      <c r="K139" s="22">
        <f t="shared" si="79"/>
        <v>134.5282779095798</v>
      </c>
      <c r="L139" s="22">
        <f t="shared" si="79"/>
        <v>134.5282779095798</v>
      </c>
      <c r="M139" s="22">
        <f t="shared" si="79"/>
        <v>134.5282779095798</v>
      </c>
      <c r="N139" s="22">
        <f t="shared" si="79"/>
        <v>134.5282779095798</v>
      </c>
      <c r="O139" s="22">
        <f t="shared" si="79"/>
        <v>134.5282779095798</v>
      </c>
      <c r="P139" s="22">
        <f t="shared" si="79"/>
        <v>134.5282779095798</v>
      </c>
      <c r="Q139" s="22">
        <f t="shared" si="79"/>
        <v>134.5282779095798</v>
      </c>
      <c r="R139" s="22">
        <f t="shared" si="79"/>
        <v>134.5282779095798</v>
      </c>
      <c r="S139" s="22">
        <f t="shared" si="79"/>
        <v>134.5282779095798</v>
      </c>
      <c r="T139" s="22">
        <f t="shared" si="79"/>
        <v>134.5282779095798</v>
      </c>
      <c r="U139" s="17"/>
      <c r="V139" s="24" t="s">
        <v>49</v>
      </c>
      <c r="W139" s="25">
        <f>G143/G138</f>
        <v>5.9073832081019271</v>
      </c>
      <c r="X139" s="25">
        <f>W139*1.21</f>
        <v>7.1479336818033312</v>
      </c>
    </row>
    <row r="140" spans="2:24" x14ac:dyDescent="0.35">
      <c r="B140" s="18" t="s">
        <v>47</v>
      </c>
      <c r="C140" s="14" t="s">
        <v>48</v>
      </c>
      <c r="D140" s="19"/>
      <c r="E140" s="19"/>
      <c r="F140" s="20"/>
      <c r="G140" s="21">
        <v>449.66666666666669</v>
      </c>
      <c r="H140" s="22">
        <f t="shared" ref="H139:H147" si="80">G140</f>
        <v>449.66666666666669</v>
      </c>
      <c r="I140" s="22">
        <f t="shared" si="79"/>
        <v>449.66666666666669</v>
      </c>
      <c r="J140" s="22">
        <f t="shared" si="79"/>
        <v>449.66666666666669</v>
      </c>
      <c r="K140" s="22">
        <f t="shared" si="79"/>
        <v>449.66666666666669</v>
      </c>
      <c r="L140" s="22">
        <f t="shared" si="79"/>
        <v>449.66666666666669</v>
      </c>
      <c r="M140" s="22">
        <f t="shared" si="79"/>
        <v>449.66666666666669</v>
      </c>
      <c r="N140" s="22">
        <f t="shared" si="79"/>
        <v>449.66666666666669</v>
      </c>
      <c r="O140" s="22">
        <f t="shared" si="79"/>
        <v>449.66666666666669</v>
      </c>
      <c r="P140" s="22">
        <f t="shared" si="79"/>
        <v>449.66666666666669</v>
      </c>
      <c r="Q140" s="22">
        <f t="shared" si="79"/>
        <v>449.66666666666669</v>
      </c>
      <c r="R140" s="22">
        <f t="shared" si="79"/>
        <v>449.66666666666669</v>
      </c>
      <c r="S140" s="22">
        <f t="shared" si="79"/>
        <v>449.66666666666669</v>
      </c>
      <c r="T140" s="22">
        <f t="shared" si="79"/>
        <v>449.66666666666669</v>
      </c>
      <c r="U140" s="17"/>
      <c r="V140" s="24" t="s">
        <v>54</v>
      </c>
      <c r="W140" s="25">
        <f>G144/G139</f>
        <v>1.0433343845548926</v>
      </c>
      <c r="X140" s="25">
        <f>W140*1.15</f>
        <v>1.1998345422381265</v>
      </c>
    </row>
    <row r="141" spans="2:24" hidden="1" x14ac:dyDescent="0.35">
      <c r="B141" s="18" t="s">
        <v>50</v>
      </c>
      <c r="C141" s="14" t="s">
        <v>18</v>
      </c>
      <c r="D141" s="19"/>
      <c r="E141" s="19"/>
      <c r="F141" s="20"/>
      <c r="G141" s="21"/>
      <c r="H141" s="22">
        <f t="shared" si="80"/>
        <v>0</v>
      </c>
      <c r="I141" s="22">
        <f t="shared" si="79"/>
        <v>0</v>
      </c>
      <c r="J141" s="22">
        <f t="shared" si="79"/>
        <v>0</v>
      </c>
      <c r="K141" s="22">
        <f t="shared" si="79"/>
        <v>0</v>
      </c>
      <c r="L141" s="22">
        <f t="shared" si="79"/>
        <v>0</v>
      </c>
      <c r="M141" s="22">
        <f t="shared" si="79"/>
        <v>0</v>
      </c>
      <c r="N141" s="22">
        <f t="shared" si="79"/>
        <v>0</v>
      </c>
      <c r="O141" s="22">
        <f t="shared" si="79"/>
        <v>0</v>
      </c>
      <c r="P141" s="22">
        <f t="shared" si="79"/>
        <v>0</v>
      </c>
      <c r="Q141" s="22">
        <f t="shared" si="79"/>
        <v>0</v>
      </c>
      <c r="R141" s="22">
        <f t="shared" si="79"/>
        <v>0</v>
      </c>
      <c r="S141" s="22">
        <f t="shared" si="79"/>
        <v>0</v>
      </c>
      <c r="T141" s="22">
        <f t="shared" si="79"/>
        <v>0</v>
      </c>
      <c r="U141" s="17"/>
      <c r="V141" s="24" t="s">
        <v>58</v>
      </c>
      <c r="W141" s="25">
        <f t="shared" ref="W141:W142" si="81">G145/G140</f>
        <v>4.3910303928836172E-2</v>
      </c>
      <c r="X141" s="25">
        <f t="shared" ref="X141:X142" si="82">W141*1.21</f>
        <v>5.313146775389177E-2</v>
      </c>
    </row>
    <row r="142" spans="2:24" hidden="1" x14ac:dyDescent="0.35">
      <c r="B142" s="18" t="s">
        <v>52</v>
      </c>
      <c r="C142" s="14" t="s">
        <v>18</v>
      </c>
      <c r="D142" s="19"/>
      <c r="E142" s="19"/>
      <c r="F142" s="20"/>
      <c r="G142" s="21"/>
      <c r="H142" s="22">
        <f t="shared" si="80"/>
        <v>0</v>
      </c>
      <c r="I142" s="22">
        <f t="shared" si="79"/>
        <v>0</v>
      </c>
      <c r="J142" s="22">
        <f t="shared" si="79"/>
        <v>0</v>
      </c>
      <c r="K142" s="22">
        <f t="shared" si="79"/>
        <v>0</v>
      </c>
      <c r="L142" s="22">
        <f t="shared" si="79"/>
        <v>0</v>
      </c>
      <c r="M142" s="22">
        <f t="shared" si="79"/>
        <v>0</v>
      </c>
      <c r="N142" s="22">
        <f t="shared" si="79"/>
        <v>0</v>
      </c>
      <c r="O142" s="22">
        <f t="shared" si="79"/>
        <v>0</v>
      </c>
      <c r="P142" s="22">
        <f t="shared" si="79"/>
        <v>0</v>
      </c>
      <c r="Q142" s="22">
        <f t="shared" si="79"/>
        <v>0</v>
      </c>
      <c r="R142" s="22">
        <f t="shared" si="79"/>
        <v>0</v>
      </c>
      <c r="S142" s="22">
        <f t="shared" si="79"/>
        <v>0</v>
      </c>
      <c r="T142" s="22">
        <f t="shared" si="79"/>
        <v>0</v>
      </c>
      <c r="U142" s="17"/>
      <c r="V142" s="24"/>
      <c r="W142" s="25" t="e">
        <f t="shared" si="81"/>
        <v>#DIV/0!</v>
      </c>
      <c r="X142" s="25" t="e">
        <f t="shared" si="82"/>
        <v>#DIV/0!</v>
      </c>
    </row>
    <row r="143" spans="2:24" x14ac:dyDescent="0.35">
      <c r="B143" s="18" t="s">
        <v>42</v>
      </c>
      <c r="C143" s="14" t="s">
        <v>22</v>
      </c>
      <c r="D143" s="19"/>
      <c r="E143" s="19"/>
      <c r="F143" s="20"/>
      <c r="G143" s="21">
        <v>60.274999999999999</v>
      </c>
      <c r="H143" s="22">
        <f t="shared" si="80"/>
        <v>60.274999999999999</v>
      </c>
      <c r="I143" s="22">
        <f t="shared" si="79"/>
        <v>60.274999999999999</v>
      </c>
      <c r="J143" s="22">
        <f t="shared" si="79"/>
        <v>60.274999999999999</v>
      </c>
      <c r="K143" s="22">
        <f t="shared" si="79"/>
        <v>60.274999999999999</v>
      </c>
      <c r="L143" s="22">
        <f t="shared" si="79"/>
        <v>60.274999999999999</v>
      </c>
      <c r="M143" s="22">
        <f t="shared" si="79"/>
        <v>60.274999999999999</v>
      </c>
      <c r="N143" s="22">
        <f t="shared" si="79"/>
        <v>60.274999999999999</v>
      </c>
      <c r="O143" s="22">
        <f t="shared" si="79"/>
        <v>60.274999999999999</v>
      </c>
      <c r="P143" s="22">
        <f t="shared" si="79"/>
        <v>60.274999999999999</v>
      </c>
      <c r="Q143" s="22">
        <f t="shared" si="79"/>
        <v>60.274999999999999</v>
      </c>
      <c r="R143" s="22">
        <f t="shared" si="79"/>
        <v>60.274999999999999</v>
      </c>
      <c r="S143" s="22">
        <f t="shared" si="79"/>
        <v>60.274999999999999</v>
      </c>
      <c r="T143" s="22">
        <f t="shared" si="79"/>
        <v>60.274999999999999</v>
      </c>
      <c r="U143" s="17"/>
      <c r="V143" s="24" t="s">
        <v>88</v>
      </c>
      <c r="W143" s="25">
        <f>H145/H140</f>
        <v>4.3910303928836172E-2</v>
      </c>
      <c r="X143" s="25">
        <f>W143*1.15</f>
        <v>5.0496849518161593E-2</v>
      </c>
    </row>
    <row r="144" spans="2:24" x14ac:dyDescent="0.35">
      <c r="B144" s="18" t="s">
        <v>50</v>
      </c>
      <c r="C144" s="14" t="s">
        <v>22</v>
      </c>
      <c r="D144" s="19"/>
      <c r="E144" s="19"/>
      <c r="F144" s="20"/>
      <c r="G144" s="21">
        <f>140357.978038021/1000</f>
        <v>140.357978038021</v>
      </c>
      <c r="H144" s="22">
        <f>G144</f>
        <v>140.357978038021</v>
      </c>
      <c r="I144" s="22">
        <f>H144</f>
        <v>140.357978038021</v>
      </c>
      <c r="J144" s="22">
        <f t="shared" si="79"/>
        <v>140.357978038021</v>
      </c>
      <c r="K144" s="22">
        <f t="shared" si="79"/>
        <v>140.357978038021</v>
      </c>
      <c r="L144" s="22">
        <f t="shared" si="79"/>
        <v>140.357978038021</v>
      </c>
      <c r="M144" s="22">
        <f t="shared" si="79"/>
        <v>140.357978038021</v>
      </c>
      <c r="N144" s="22">
        <f t="shared" si="79"/>
        <v>140.357978038021</v>
      </c>
      <c r="O144" s="22">
        <f t="shared" si="79"/>
        <v>140.357978038021</v>
      </c>
      <c r="P144" s="22">
        <f t="shared" si="79"/>
        <v>140.357978038021</v>
      </c>
      <c r="Q144" s="22">
        <f t="shared" si="79"/>
        <v>140.357978038021</v>
      </c>
      <c r="R144" s="22">
        <f t="shared" si="79"/>
        <v>140.357978038021</v>
      </c>
      <c r="S144" s="22">
        <f t="shared" si="79"/>
        <v>140.357978038021</v>
      </c>
      <c r="T144" s="22">
        <f t="shared" si="79"/>
        <v>140.357978038021</v>
      </c>
      <c r="U144" s="17"/>
      <c r="V144" s="26"/>
      <c r="W144" s="26"/>
      <c r="X144" s="26"/>
    </row>
    <row r="145" spans="2:24" x14ac:dyDescent="0.35">
      <c r="B145" s="18" t="s">
        <v>47</v>
      </c>
      <c r="C145" s="14" t="s">
        <v>22</v>
      </c>
      <c r="D145" s="19"/>
      <c r="E145" s="19"/>
      <c r="F145" s="20"/>
      <c r="G145" s="21">
        <v>19.745000000000001</v>
      </c>
      <c r="H145" s="22">
        <f t="shared" si="80"/>
        <v>19.745000000000001</v>
      </c>
      <c r="I145" s="22">
        <f t="shared" si="79"/>
        <v>19.745000000000001</v>
      </c>
      <c r="J145" s="22">
        <f t="shared" si="79"/>
        <v>19.745000000000001</v>
      </c>
      <c r="K145" s="22">
        <f t="shared" si="79"/>
        <v>19.745000000000001</v>
      </c>
      <c r="L145" s="22">
        <f t="shared" si="79"/>
        <v>19.745000000000001</v>
      </c>
      <c r="M145" s="22">
        <f t="shared" si="79"/>
        <v>19.745000000000001</v>
      </c>
      <c r="N145" s="22">
        <f t="shared" si="79"/>
        <v>19.745000000000001</v>
      </c>
      <c r="O145" s="22">
        <f t="shared" si="79"/>
        <v>19.745000000000001</v>
      </c>
      <c r="P145" s="22">
        <f t="shared" si="79"/>
        <v>19.745000000000001</v>
      </c>
      <c r="Q145" s="22">
        <f t="shared" si="79"/>
        <v>19.745000000000001</v>
      </c>
      <c r="R145" s="22">
        <f t="shared" si="79"/>
        <v>19.745000000000001</v>
      </c>
      <c r="S145" s="22">
        <f t="shared" si="79"/>
        <v>19.745000000000001</v>
      </c>
      <c r="T145" s="22">
        <f t="shared" si="79"/>
        <v>19.745000000000001</v>
      </c>
      <c r="U145" s="17"/>
      <c r="V145" s="26"/>
      <c r="W145" s="26"/>
      <c r="X145" s="26"/>
    </row>
    <row r="146" spans="2:24" hidden="1" x14ac:dyDescent="0.35">
      <c r="B146" s="18" t="s">
        <v>50</v>
      </c>
      <c r="C146" s="14" t="s">
        <v>22</v>
      </c>
      <c r="D146" s="19"/>
      <c r="E146" s="19"/>
      <c r="F146" s="19"/>
      <c r="G146" s="21"/>
      <c r="H146" s="22">
        <f t="shared" si="80"/>
        <v>0</v>
      </c>
      <c r="I146" s="22">
        <f t="shared" si="79"/>
        <v>0</v>
      </c>
      <c r="J146" s="22">
        <f t="shared" si="79"/>
        <v>0</v>
      </c>
      <c r="K146" s="22">
        <f t="shared" si="79"/>
        <v>0</v>
      </c>
      <c r="L146" s="22">
        <f t="shared" si="79"/>
        <v>0</v>
      </c>
      <c r="M146" s="22">
        <f t="shared" si="79"/>
        <v>0</v>
      </c>
      <c r="N146" s="22">
        <f t="shared" si="79"/>
        <v>0</v>
      </c>
      <c r="O146" s="22">
        <f t="shared" si="79"/>
        <v>0</v>
      </c>
      <c r="P146" s="22">
        <f t="shared" si="79"/>
        <v>0</v>
      </c>
      <c r="Q146" s="22">
        <f t="shared" si="79"/>
        <v>0</v>
      </c>
      <c r="R146" s="22">
        <f t="shared" si="79"/>
        <v>0</v>
      </c>
      <c r="S146" s="22">
        <f t="shared" si="79"/>
        <v>0</v>
      </c>
      <c r="T146" s="22">
        <f t="shared" si="79"/>
        <v>0</v>
      </c>
      <c r="U146" s="17"/>
      <c r="V146" s="26"/>
      <c r="W146" s="26"/>
      <c r="X146" s="26"/>
    </row>
    <row r="147" spans="2:24" hidden="1" x14ac:dyDescent="0.35">
      <c r="B147" s="18" t="s">
        <v>52</v>
      </c>
      <c r="C147" s="14" t="s">
        <v>22</v>
      </c>
      <c r="D147" s="19"/>
      <c r="E147" s="19"/>
      <c r="F147" s="19"/>
      <c r="G147" s="21"/>
      <c r="H147" s="22">
        <f t="shared" si="80"/>
        <v>0</v>
      </c>
      <c r="I147" s="22">
        <f t="shared" si="79"/>
        <v>0</v>
      </c>
      <c r="J147" s="22">
        <f t="shared" si="79"/>
        <v>0</v>
      </c>
      <c r="K147" s="22">
        <f t="shared" si="79"/>
        <v>0</v>
      </c>
      <c r="L147" s="22">
        <f t="shared" si="79"/>
        <v>0</v>
      </c>
      <c r="M147" s="22">
        <f t="shared" si="79"/>
        <v>0</v>
      </c>
      <c r="N147" s="22">
        <f t="shared" si="79"/>
        <v>0</v>
      </c>
      <c r="O147" s="22">
        <f t="shared" si="79"/>
        <v>0</v>
      </c>
      <c r="P147" s="22">
        <f t="shared" si="79"/>
        <v>0</v>
      </c>
      <c r="Q147" s="22">
        <f t="shared" si="79"/>
        <v>0</v>
      </c>
      <c r="R147" s="22">
        <f t="shared" si="79"/>
        <v>0</v>
      </c>
      <c r="S147" s="22">
        <f t="shared" si="79"/>
        <v>0</v>
      </c>
      <c r="T147" s="22">
        <f t="shared" si="79"/>
        <v>0</v>
      </c>
      <c r="U147" s="17"/>
      <c r="V147" s="26"/>
      <c r="W147" s="26"/>
      <c r="X147" s="26"/>
    </row>
    <row r="148" spans="2:24" x14ac:dyDescent="0.35">
      <c r="B148" s="27" t="s">
        <v>23</v>
      </c>
      <c r="C148" s="28" t="s">
        <v>22</v>
      </c>
      <c r="D148" s="29"/>
      <c r="E148" s="29"/>
      <c r="F148" s="29"/>
      <c r="G148" s="30"/>
      <c r="H148" s="30">
        <f>SUM(H143:H147)</f>
        <v>220.37797803802101</v>
      </c>
      <c r="I148" s="30">
        <f t="shared" ref="I148:S148" si="83">SUM(I143:I147)</f>
        <v>220.37797803802101</v>
      </c>
      <c r="J148" s="30">
        <f t="shared" si="83"/>
        <v>220.37797803802101</v>
      </c>
      <c r="K148" s="30">
        <f t="shared" si="83"/>
        <v>220.37797803802101</v>
      </c>
      <c r="L148" s="30">
        <f t="shared" si="83"/>
        <v>220.37797803802101</v>
      </c>
      <c r="M148" s="30">
        <f t="shared" si="83"/>
        <v>220.37797803802101</v>
      </c>
      <c r="N148" s="30">
        <f t="shared" si="83"/>
        <v>220.37797803802101</v>
      </c>
      <c r="O148" s="30">
        <f t="shared" si="83"/>
        <v>220.37797803802101</v>
      </c>
      <c r="P148" s="30">
        <f t="shared" si="83"/>
        <v>220.37797803802101</v>
      </c>
      <c r="Q148" s="30">
        <f t="shared" si="83"/>
        <v>220.37797803802101</v>
      </c>
      <c r="R148" s="30">
        <f t="shared" si="83"/>
        <v>220.37797803802101</v>
      </c>
      <c r="S148" s="30">
        <f t="shared" si="83"/>
        <v>220.37797803802101</v>
      </c>
      <c r="T148" s="30">
        <f t="shared" ref="T148" si="84">SUM(T143:T147)</f>
        <v>220.37797803802101</v>
      </c>
      <c r="U148" s="17"/>
      <c r="V148" s="26"/>
      <c r="W148" s="26"/>
      <c r="X148" s="26"/>
    </row>
    <row r="149" spans="2:24" x14ac:dyDescent="0.35">
      <c r="B149" s="76" t="s">
        <v>56</v>
      </c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6"/>
      <c r="V149" s="8"/>
      <c r="W149" s="8"/>
      <c r="X149" s="8"/>
    </row>
    <row r="150" spans="2:24" x14ac:dyDescent="0.35">
      <c r="B150" s="14" t="s">
        <v>40</v>
      </c>
      <c r="C150" s="14" t="s">
        <v>41</v>
      </c>
      <c r="D150" s="15"/>
      <c r="E150" s="15"/>
      <c r="F150" s="16"/>
      <c r="G150" s="77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9"/>
      <c r="U150" s="17"/>
      <c r="V150" s="26"/>
      <c r="W150" s="26"/>
      <c r="X150" s="26"/>
    </row>
    <row r="151" spans="2:24" x14ac:dyDescent="0.35">
      <c r="B151" s="18" t="s">
        <v>42</v>
      </c>
      <c r="C151" s="14" t="s">
        <v>18</v>
      </c>
      <c r="D151" s="19"/>
      <c r="E151" s="19"/>
      <c r="F151" s="20"/>
      <c r="G151" s="80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17"/>
      <c r="V151" s="26"/>
      <c r="W151" s="26"/>
      <c r="X151" s="26"/>
    </row>
    <row r="152" spans="2:24" x14ac:dyDescent="0.35">
      <c r="B152" s="18" t="s">
        <v>50</v>
      </c>
      <c r="C152" s="14" t="s">
        <v>18</v>
      </c>
      <c r="D152" s="19"/>
      <c r="E152" s="19"/>
      <c r="F152" s="20"/>
      <c r="G152" s="81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17"/>
      <c r="V152" s="26"/>
      <c r="W152" s="26"/>
      <c r="X152" s="26"/>
    </row>
    <row r="153" spans="2:24" x14ac:dyDescent="0.35">
      <c r="B153" s="18" t="s">
        <v>47</v>
      </c>
      <c r="C153" s="14" t="s">
        <v>48</v>
      </c>
      <c r="D153" s="19"/>
      <c r="E153" s="19"/>
      <c r="F153" s="20"/>
      <c r="G153" s="81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17"/>
      <c r="V153" s="26"/>
      <c r="W153" s="26"/>
      <c r="X153" s="26"/>
    </row>
    <row r="154" spans="2:24" hidden="1" x14ac:dyDescent="0.35">
      <c r="B154" s="18" t="s">
        <v>50</v>
      </c>
      <c r="C154" s="14" t="s">
        <v>18</v>
      </c>
      <c r="D154" s="19"/>
      <c r="E154" s="19"/>
      <c r="F154" s="20"/>
      <c r="G154" s="81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17"/>
      <c r="V154" s="26"/>
      <c r="W154" s="26"/>
      <c r="X154" s="26"/>
    </row>
    <row r="155" spans="2:24" hidden="1" x14ac:dyDescent="0.35">
      <c r="B155" s="18" t="s">
        <v>52</v>
      </c>
      <c r="C155" s="14" t="s">
        <v>18</v>
      </c>
      <c r="D155" s="19"/>
      <c r="E155" s="19"/>
      <c r="F155" s="20"/>
      <c r="G155" s="81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17"/>
      <c r="V155" s="26"/>
      <c r="W155" s="26"/>
      <c r="X155" s="26"/>
    </row>
    <row r="156" spans="2:24" x14ac:dyDescent="0.35">
      <c r="B156" s="18" t="s">
        <v>42</v>
      </c>
      <c r="C156" s="14" t="s">
        <v>22</v>
      </c>
      <c r="D156" s="19"/>
      <c r="E156" s="19"/>
      <c r="F156" s="20"/>
      <c r="G156" s="81"/>
      <c r="H156" s="22">
        <f t="shared" ref="H156:S156" si="85">H151*$X139</f>
        <v>0</v>
      </c>
      <c r="I156" s="22">
        <f t="shared" si="85"/>
        <v>0</v>
      </c>
      <c r="J156" s="22">
        <f t="shared" si="85"/>
        <v>0</v>
      </c>
      <c r="K156" s="22">
        <f t="shared" si="85"/>
        <v>0</v>
      </c>
      <c r="L156" s="22">
        <f t="shared" si="85"/>
        <v>0</v>
      </c>
      <c r="M156" s="22">
        <f t="shared" si="85"/>
        <v>0</v>
      </c>
      <c r="N156" s="22">
        <f t="shared" si="85"/>
        <v>0</v>
      </c>
      <c r="O156" s="22">
        <f t="shared" si="85"/>
        <v>0</v>
      </c>
      <c r="P156" s="22">
        <f t="shared" si="85"/>
        <v>0</v>
      </c>
      <c r="Q156" s="22">
        <f t="shared" si="85"/>
        <v>0</v>
      </c>
      <c r="R156" s="22">
        <f t="shared" si="85"/>
        <v>0</v>
      </c>
      <c r="S156" s="22">
        <f t="shared" si="85"/>
        <v>0</v>
      </c>
      <c r="T156" s="22">
        <f>T151*$X139</f>
        <v>0</v>
      </c>
      <c r="U156" s="17"/>
      <c r="V156" s="26"/>
      <c r="W156" s="26"/>
      <c r="X156" s="26"/>
    </row>
    <row r="157" spans="2:24" x14ac:dyDescent="0.35">
      <c r="B157" s="18" t="s">
        <v>50</v>
      </c>
      <c r="C157" s="14" t="s">
        <v>22</v>
      </c>
      <c r="D157" s="19"/>
      <c r="E157" s="19"/>
      <c r="F157" s="20"/>
      <c r="G157" s="81"/>
      <c r="H157" s="22">
        <f t="shared" ref="H157:S157" si="86">H152*$X140</f>
        <v>0</v>
      </c>
      <c r="I157" s="22">
        <f t="shared" si="86"/>
        <v>0</v>
      </c>
      <c r="J157" s="22">
        <f t="shared" si="86"/>
        <v>0</v>
      </c>
      <c r="K157" s="22">
        <f t="shared" si="86"/>
        <v>0</v>
      </c>
      <c r="L157" s="22">
        <f t="shared" si="86"/>
        <v>0</v>
      </c>
      <c r="M157" s="22">
        <f t="shared" si="86"/>
        <v>0</v>
      </c>
      <c r="N157" s="22">
        <f t="shared" si="86"/>
        <v>0</v>
      </c>
      <c r="O157" s="22">
        <f t="shared" si="86"/>
        <v>0</v>
      </c>
      <c r="P157" s="22">
        <f t="shared" si="86"/>
        <v>0</v>
      </c>
      <c r="Q157" s="22">
        <f t="shared" si="86"/>
        <v>0</v>
      </c>
      <c r="R157" s="22">
        <f t="shared" si="86"/>
        <v>0</v>
      </c>
      <c r="S157" s="22">
        <f t="shared" si="86"/>
        <v>0</v>
      </c>
      <c r="T157" s="22">
        <f>T152*$X140</f>
        <v>0</v>
      </c>
      <c r="U157" s="17"/>
      <c r="V157" s="26"/>
      <c r="W157" s="26"/>
      <c r="X157" s="26"/>
    </row>
    <row r="158" spans="2:24" x14ac:dyDescent="0.35">
      <c r="B158" s="18" t="s">
        <v>47</v>
      </c>
      <c r="C158" s="14" t="s">
        <v>22</v>
      </c>
      <c r="D158" s="19"/>
      <c r="E158" s="19"/>
      <c r="F158" s="20"/>
      <c r="G158" s="81"/>
      <c r="H158" s="22">
        <f t="shared" ref="H158:S158" si="87">H153*$X143</f>
        <v>0</v>
      </c>
      <c r="I158" s="22">
        <f t="shared" si="87"/>
        <v>0</v>
      </c>
      <c r="J158" s="22">
        <f t="shared" si="87"/>
        <v>0</v>
      </c>
      <c r="K158" s="22">
        <f t="shared" si="87"/>
        <v>0</v>
      </c>
      <c r="L158" s="22">
        <f t="shared" si="87"/>
        <v>0</v>
      </c>
      <c r="M158" s="22">
        <f t="shared" si="87"/>
        <v>0</v>
      </c>
      <c r="N158" s="22">
        <f t="shared" si="87"/>
        <v>0</v>
      </c>
      <c r="O158" s="22">
        <f t="shared" si="87"/>
        <v>0</v>
      </c>
      <c r="P158" s="22">
        <f t="shared" si="87"/>
        <v>0</v>
      </c>
      <c r="Q158" s="22">
        <f t="shared" si="87"/>
        <v>0</v>
      </c>
      <c r="R158" s="22">
        <f t="shared" si="87"/>
        <v>0</v>
      </c>
      <c r="S158" s="22">
        <f t="shared" si="87"/>
        <v>0</v>
      </c>
      <c r="T158" s="22">
        <f>T153*$X143</f>
        <v>0</v>
      </c>
      <c r="U158" s="17"/>
      <c r="V158" s="26"/>
      <c r="W158" s="26"/>
      <c r="X158" s="26"/>
    </row>
    <row r="159" spans="2:24" hidden="1" x14ac:dyDescent="0.35">
      <c r="B159" s="18" t="s">
        <v>50</v>
      </c>
      <c r="C159" s="14" t="s">
        <v>22</v>
      </c>
      <c r="D159" s="19"/>
      <c r="E159" s="19"/>
      <c r="F159" s="19"/>
      <c r="G159" s="81"/>
      <c r="H159" s="22">
        <f t="shared" ref="H159:S160" si="88">H154*$Y143</f>
        <v>0</v>
      </c>
      <c r="I159" s="22">
        <f t="shared" si="88"/>
        <v>0</v>
      </c>
      <c r="J159" s="22">
        <f t="shared" si="88"/>
        <v>0</v>
      </c>
      <c r="K159" s="22">
        <f t="shared" si="88"/>
        <v>0</v>
      </c>
      <c r="L159" s="22">
        <f t="shared" si="88"/>
        <v>0</v>
      </c>
      <c r="M159" s="22">
        <f t="shared" si="88"/>
        <v>0</v>
      </c>
      <c r="N159" s="22">
        <f t="shared" si="88"/>
        <v>0</v>
      </c>
      <c r="O159" s="22">
        <f t="shared" si="88"/>
        <v>0</v>
      </c>
      <c r="P159" s="22">
        <f t="shared" si="88"/>
        <v>0</v>
      </c>
      <c r="Q159" s="22">
        <f t="shared" si="88"/>
        <v>0</v>
      </c>
      <c r="R159" s="22">
        <f t="shared" si="88"/>
        <v>0</v>
      </c>
      <c r="S159" s="22">
        <f t="shared" si="88"/>
        <v>0</v>
      </c>
      <c r="T159" s="22">
        <f t="shared" ref="T159" si="89">T154*$Y143</f>
        <v>0</v>
      </c>
      <c r="U159" s="17"/>
      <c r="V159" s="26"/>
      <c r="W159" s="26"/>
      <c r="X159" s="26"/>
    </row>
    <row r="160" spans="2:24" hidden="1" x14ac:dyDescent="0.35">
      <c r="B160" s="18" t="s">
        <v>52</v>
      </c>
      <c r="C160" s="14" t="s">
        <v>22</v>
      </c>
      <c r="D160" s="19"/>
      <c r="E160" s="19"/>
      <c r="F160" s="19"/>
      <c r="G160" s="32"/>
      <c r="H160" s="22">
        <f t="shared" si="88"/>
        <v>0</v>
      </c>
      <c r="I160" s="22">
        <f t="shared" si="88"/>
        <v>0</v>
      </c>
      <c r="J160" s="22">
        <f t="shared" si="88"/>
        <v>0</v>
      </c>
      <c r="K160" s="22">
        <f t="shared" si="88"/>
        <v>0</v>
      </c>
      <c r="L160" s="22">
        <f t="shared" si="88"/>
        <v>0</v>
      </c>
      <c r="M160" s="22">
        <f t="shared" si="88"/>
        <v>0</v>
      </c>
      <c r="N160" s="22">
        <f t="shared" si="88"/>
        <v>0</v>
      </c>
      <c r="O160" s="22">
        <f t="shared" si="88"/>
        <v>0</v>
      </c>
      <c r="P160" s="22">
        <f t="shared" si="88"/>
        <v>0</v>
      </c>
      <c r="Q160" s="22">
        <f t="shared" si="88"/>
        <v>0</v>
      </c>
      <c r="R160" s="22">
        <f t="shared" si="88"/>
        <v>0</v>
      </c>
      <c r="S160" s="22">
        <f t="shared" si="88"/>
        <v>0</v>
      </c>
      <c r="T160" s="22">
        <f t="shared" ref="T160" si="90">T155*$Y144</f>
        <v>0</v>
      </c>
      <c r="U160" s="17"/>
      <c r="V160" s="26"/>
      <c r="W160" s="26"/>
      <c r="X160" s="26"/>
    </row>
    <row r="161" spans="2:24" x14ac:dyDescent="0.35">
      <c r="B161" s="27" t="s">
        <v>23</v>
      </c>
      <c r="C161" s="28" t="s">
        <v>22</v>
      </c>
      <c r="D161" s="29"/>
      <c r="E161" s="29"/>
      <c r="F161" s="29"/>
      <c r="G161" s="27"/>
      <c r="H161" s="30">
        <f>SUM(H156:H159)</f>
        <v>0</v>
      </c>
      <c r="I161" s="30">
        <f>SUM(I156:I159)</f>
        <v>0</v>
      </c>
      <c r="J161" s="30">
        <f t="shared" ref="J161:S161" si="91">SUM(J156:J159)</f>
        <v>0</v>
      </c>
      <c r="K161" s="30">
        <f t="shared" si="91"/>
        <v>0</v>
      </c>
      <c r="L161" s="30">
        <f t="shared" si="91"/>
        <v>0</v>
      </c>
      <c r="M161" s="30">
        <f t="shared" si="91"/>
        <v>0</v>
      </c>
      <c r="N161" s="30">
        <f t="shared" si="91"/>
        <v>0</v>
      </c>
      <c r="O161" s="30">
        <f t="shared" si="91"/>
        <v>0</v>
      </c>
      <c r="P161" s="30">
        <f t="shared" si="91"/>
        <v>0</v>
      </c>
      <c r="Q161" s="30">
        <f t="shared" si="91"/>
        <v>0</v>
      </c>
      <c r="R161" s="30">
        <f t="shared" si="91"/>
        <v>0</v>
      </c>
      <c r="S161" s="30">
        <f t="shared" si="91"/>
        <v>0</v>
      </c>
      <c r="T161" s="30">
        <f t="shared" ref="T161" si="92">SUM(T156:T159)</f>
        <v>0</v>
      </c>
      <c r="U161" s="17"/>
      <c r="V161" s="26"/>
      <c r="W161" s="26"/>
      <c r="X161" s="26"/>
    </row>
    <row r="162" spans="2:24" x14ac:dyDescent="0.35">
      <c r="B162" s="76" t="s">
        <v>57</v>
      </c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6"/>
      <c r="V162" s="8"/>
      <c r="W162" s="8"/>
      <c r="X162" s="8"/>
    </row>
    <row r="163" spans="2:24" x14ac:dyDescent="0.35">
      <c r="B163" s="14" t="s">
        <v>40</v>
      </c>
      <c r="C163" s="14" t="s">
        <v>41</v>
      </c>
      <c r="D163" s="15"/>
      <c r="E163" s="15"/>
      <c r="F163" s="16"/>
      <c r="G163" s="77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9"/>
      <c r="U163" s="17"/>
      <c r="V163" s="41"/>
      <c r="W163" s="41"/>
      <c r="X163" s="41"/>
    </row>
    <row r="164" spans="2:24" x14ac:dyDescent="0.35">
      <c r="B164" s="18" t="s">
        <v>42</v>
      </c>
      <c r="C164" s="14" t="s">
        <v>18</v>
      </c>
      <c r="D164" s="19"/>
      <c r="E164" s="19"/>
      <c r="F164" s="20"/>
      <c r="G164" s="80"/>
      <c r="H164" s="22">
        <f t="shared" ref="H164:S168" si="93">H138-H151</f>
        <v>10.203333333333333</v>
      </c>
      <c r="I164" s="22">
        <f t="shared" si="93"/>
        <v>10.203333333333333</v>
      </c>
      <c r="J164" s="22">
        <f t="shared" si="93"/>
        <v>10.203333333333333</v>
      </c>
      <c r="K164" s="22">
        <f t="shared" si="93"/>
        <v>10.203333333333333</v>
      </c>
      <c r="L164" s="22">
        <f t="shared" si="93"/>
        <v>10.203333333333333</v>
      </c>
      <c r="M164" s="22">
        <f t="shared" si="93"/>
        <v>10.203333333333333</v>
      </c>
      <c r="N164" s="22">
        <f t="shared" si="93"/>
        <v>10.203333333333333</v>
      </c>
      <c r="O164" s="22">
        <f t="shared" si="93"/>
        <v>10.203333333333333</v>
      </c>
      <c r="P164" s="22">
        <f t="shared" si="93"/>
        <v>10.203333333333333</v>
      </c>
      <c r="Q164" s="22">
        <f t="shared" si="93"/>
        <v>10.203333333333333</v>
      </c>
      <c r="R164" s="22">
        <f t="shared" si="93"/>
        <v>10.203333333333333</v>
      </c>
      <c r="S164" s="22">
        <f t="shared" si="93"/>
        <v>10.203333333333333</v>
      </c>
      <c r="T164" s="22">
        <f t="shared" ref="T164" si="94">T138-T151</f>
        <v>10.203333333333333</v>
      </c>
      <c r="U164" s="17"/>
      <c r="V164" s="41"/>
      <c r="W164" s="41"/>
      <c r="X164" s="41"/>
    </row>
    <row r="165" spans="2:24" x14ac:dyDescent="0.35">
      <c r="B165" s="18" t="s">
        <v>50</v>
      </c>
      <c r="C165" s="14" t="s">
        <v>18</v>
      </c>
      <c r="D165" s="19"/>
      <c r="E165" s="19"/>
      <c r="F165" s="20"/>
      <c r="G165" s="81"/>
      <c r="H165" s="22">
        <f t="shared" si="93"/>
        <v>134.5282779095798</v>
      </c>
      <c r="I165" s="22">
        <f t="shared" si="93"/>
        <v>134.5282779095798</v>
      </c>
      <c r="J165" s="22">
        <f t="shared" si="93"/>
        <v>134.5282779095798</v>
      </c>
      <c r="K165" s="22">
        <f t="shared" si="93"/>
        <v>134.5282779095798</v>
      </c>
      <c r="L165" s="22">
        <f t="shared" si="93"/>
        <v>134.5282779095798</v>
      </c>
      <c r="M165" s="22">
        <f t="shared" si="93"/>
        <v>134.5282779095798</v>
      </c>
      <c r="N165" s="22">
        <f t="shared" si="93"/>
        <v>134.5282779095798</v>
      </c>
      <c r="O165" s="22">
        <f t="shared" si="93"/>
        <v>134.5282779095798</v>
      </c>
      <c r="P165" s="22">
        <f t="shared" si="93"/>
        <v>134.5282779095798</v>
      </c>
      <c r="Q165" s="22">
        <f t="shared" si="93"/>
        <v>134.5282779095798</v>
      </c>
      <c r="R165" s="22">
        <f t="shared" si="93"/>
        <v>134.5282779095798</v>
      </c>
      <c r="S165" s="22">
        <f t="shared" si="93"/>
        <v>134.5282779095798</v>
      </c>
      <c r="T165" s="22">
        <f t="shared" ref="T165" si="95">T139-T152</f>
        <v>134.5282779095798</v>
      </c>
      <c r="U165" s="17"/>
      <c r="V165" s="41"/>
      <c r="W165" s="41"/>
      <c r="X165" s="41"/>
    </row>
    <row r="166" spans="2:24" x14ac:dyDescent="0.35">
      <c r="B166" s="18" t="s">
        <v>47</v>
      </c>
      <c r="C166" s="14" t="s">
        <v>48</v>
      </c>
      <c r="D166" s="19"/>
      <c r="E166" s="19"/>
      <c r="F166" s="20"/>
      <c r="G166" s="81"/>
      <c r="H166" s="22">
        <f t="shared" si="93"/>
        <v>449.66666666666669</v>
      </c>
      <c r="I166" s="22">
        <f t="shared" si="93"/>
        <v>449.66666666666669</v>
      </c>
      <c r="J166" s="22">
        <f t="shared" si="93"/>
        <v>449.66666666666669</v>
      </c>
      <c r="K166" s="22">
        <f t="shared" si="93"/>
        <v>449.66666666666669</v>
      </c>
      <c r="L166" s="22">
        <f t="shared" si="93"/>
        <v>449.66666666666669</v>
      </c>
      <c r="M166" s="22">
        <f t="shared" si="93"/>
        <v>449.66666666666669</v>
      </c>
      <c r="N166" s="22">
        <f t="shared" si="93"/>
        <v>449.66666666666669</v>
      </c>
      <c r="O166" s="22">
        <f t="shared" si="93"/>
        <v>449.66666666666669</v>
      </c>
      <c r="P166" s="22">
        <f t="shared" si="93"/>
        <v>449.66666666666669</v>
      </c>
      <c r="Q166" s="22">
        <f t="shared" si="93"/>
        <v>449.66666666666669</v>
      </c>
      <c r="R166" s="22">
        <f t="shared" si="93"/>
        <v>449.66666666666669</v>
      </c>
      <c r="S166" s="22">
        <f t="shared" si="93"/>
        <v>449.66666666666669</v>
      </c>
      <c r="T166" s="22">
        <f t="shared" ref="T166" si="96">T140-T153</f>
        <v>449.66666666666669</v>
      </c>
      <c r="U166" s="17"/>
      <c r="V166" s="41"/>
      <c r="W166" s="41"/>
      <c r="X166" s="41"/>
    </row>
    <row r="167" spans="2:24" hidden="1" x14ac:dyDescent="0.35">
      <c r="B167" s="18" t="s">
        <v>50</v>
      </c>
      <c r="C167" s="14" t="s">
        <v>18</v>
      </c>
      <c r="D167" s="19"/>
      <c r="E167" s="19"/>
      <c r="F167" s="20"/>
      <c r="G167" s="81"/>
      <c r="H167" s="22">
        <f>H141-H154</f>
        <v>0</v>
      </c>
      <c r="I167" s="22">
        <f t="shared" si="93"/>
        <v>0</v>
      </c>
      <c r="J167" s="22">
        <f t="shared" si="93"/>
        <v>0</v>
      </c>
      <c r="K167" s="22">
        <f t="shared" si="93"/>
        <v>0</v>
      </c>
      <c r="L167" s="22">
        <f t="shared" si="93"/>
        <v>0</v>
      </c>
      <c r="M167" s="22">
        <f t="shared" si="93"/>
        <v>0</v>
      </c>
      <c r="N167" s="22">
        <f t="shared" si="93"/>
        <v>0</v>
      </c>
      <c r="O167" s="22">
        <f t="shared" si="93"/>
        <v>0</v>
      </c>
      <c r="P167" s="22">
        <f t="shared" si="93"/>
        <v>0</v>
      </c>
      <c r="Q167" s="22">
        <f t="shared" si="93"/>
        <v>0</v>
      </c>
      <c r="R167" s="22">
        <f t="shared" si="93"/>
        <v>0</v>
      </c>
      <c r="S167" s="22">
        <f t="shared" si="93"/>
        <v>0</v>
      </c>
      <c r="T167" s="22">
        <f t="shared" ref="T167" si="97">T141-T154</f>
        <v>0</v>
      </c>
      <c r="U167" s="17"/>
      <c r="V167" s="41"/>
      <c r="W167" s="41"/>
      <c r="X167" s="41"/>
    </row>
    <row r="168" spans="2:24" hidden="1" x14ac:dyDescent="0.35">
      <c r="B168" s="18" t="s">
        <v>52</v>
      </c>
      <c r="C168" s="14" t="s">
        <v>18</v>
      </c>
      <c r="D168" s="19"/>
      <c r="E168" s="19"/>
      <c r="F168" s="20"/>
      <c r="G168" s="81"/>
      <c r="H168" s="22">
        <f>H142-H155</f>
        <v>0</v>
      </c>
      <c r="I168" s="22">
        <f t="shared" si="93"/>
        <v>0</v>
      </c>
      <c r="J168" s="22">
        <f t="shared" si="93"/>
        <v>0</v>
      </c>
      <c r="K168" s="22">
        <f t="shared" si="93"/>
        <v>0</v>
      </c>
      <c r="L168" s="22">
        <f t="shared" si="93"/>
        <v>0</v>
      </c>
      <c r="M168" s="22">
        <f t="shared" si="93"/>
        <v>0</v>
      </c>
      <c r="N168" s="22">
        <f t="shared" si="93"/>
        <v>0</v>
      </c>
      <c r="O168" s="22">
        <f t="shared" si="93"/>
        <v>0</v>
      </c>
      <c r="P168" s="22">
        <f t="shared" si="93"/>
        <v>0</v>
      </c>
      <c r="Q168" s="22">
        <f t="shared" si="93"/>
        <v>0</v>
      </c>
      <c r="R168" s="22">
        <f t="shared" si="93"/>
        <v>0</v>
      </c>
      <c r="S168" s="22">
        <f t="shared" si="93"/>
        <v>0</v>
      </c>
      <c r="T168" s="22">
        <f t="shared" ref="T168" si="98">T142-T155</f>
        <v>0</v>
      </c>
      <c r="U168" s="17"/>
      <c r="V168" s="41"/>
      <c r="W168" s="41"/>
      <c r="X168" s="41"/>
    </row>
    <row r="169" spans="2:24" x14ac:dyDescent="0.35">
      <c r="B169" s="18" t="s">
        <v>42</v>
      </c>
      <c r="C169" s="14" t="s">
        <v>22</v>
      </c>
      <c r="D169" s="19"/>
      <c r="E169" s="19"/>
      <c r="F169" s="20"/>
      <c r="G169" s="81"/>
      <c r="H169" s="22">
        <f t="shared" ref="H169:S173" si="99">H143-H156</f>
        <v>60.274999999999999</v>
      </c>
      <c r="I169" s="22">
        <f t="shared" si="99"/>
        <v>60.274999999999999</v>
      </c>
      <c r="J169" s="22">
        <f t="shared" si="99"/>
        <v>60.274999999999999</v>
      </c>
      <c r="K169" s="22">
        <f t="shared" si="99"/>
        <v>60.274999999999999</v>
      </c>
      <c r="L169" s="22">
        <f t="shared" si="99"/>
        <v>60.274999999999999</v>
      </c>
      <c r="M169" s="22">
        <f t="shared" si="99"/>
        <v>60.274999999999999</v>
      </c>
      <c r="N169" s="22">
        <f t="shared" si="99"/>
        <v>60.274999999999999</v>
      </c>
      <c r="O169" s="22">
        <f t="shared" si="99"/>
        <v>60.274999999999999</v>
      </c>
      <c r="P169" s="22">
        <f t="shared" si="99"/>
        <v>60.274999999999999</v>
      </c>
      <c r="Q169" s="22">
        <f t="shared" si="99"/>
        <v>60.274999999999999</v>
      </c>
      <c r="R169" s="22">
        <f t="shared" si="99"/>
        <v>60.274999999999999</v>
      </c>
      <c r="S169" s="22">
        <f t="shared" si="99"/>
        <v>60.274999999999999</v>
      </c>
      <c r="T169" s="22">
        <f t="shared" ref="T169" si="100">T143-T156</f>
        <v>60.274999999999999</v>
      </c>
      <c r="U169" s="17"/>
      <c r="V169" s="41"/>
      <c r="W169" s="41"/>
      <c r="X169" s="41"/>
    </row>
    <row r="170" spans="2:24" x14ac:dyDescent="0.35">
      <c r="B170" s="18" t="s">
        <v>50</v>
      </c>
      <c r="C170" s="14" t="s">
        <v>22</v>
      </c>
      <c r="D170" s="19"/>
      <c r="E170" s="19"/>
      <c r="F170" s="20"/>
      <c r="G170" s="81"/>
      <c r="H170" s="22">
        <f t="shared" si="99"/>
        <v>140.357978038021</v>
      </c>
      <c r="I170" s="22">
        <f t="shared" si="99"/>
        <v>140.357978038021</v>
      </c>
      <c r="J170" s="22">
        <f t="shared" si="99"/>
        <v>140.357978038021</v>
      </c>
      <c r="K170" s="22">
        <f t="shared" si="99"/>
        <v>140.357978038021</v>
      </c>
      <c r="L170" s="22">
        <f t="shared" si="99"/>
        <v>140.357978038021</v>
      </c>
      <c r="M170" s="22">
        <f t="shared" si="99"/>
        <v>140.357978038021</v>
      </c>
      <c r="N170" s="22">
        <f t="shared" si="99"/>
        <v>140.357978038021</v>
      </c>
      <c r="O170" s="22">
        <f t="shared" si="99"/>
        <v>140.357978038021</v>
      </c>
      <c r="P170" s="22">
        <f t="shared" si="99"/>
        <v>140.357978038021</v>
      </c>
      <c r="Q170" s="22">
        <f t="shared" si="99"/>
        <v>140.357978038021</v>
      </c>
      <c r="R170" s="22">
        <f t="shared" si="99"/>
        <v>140.357978038021</v>
      </c>
      <c r="S170" s="22">
        <f t="shared" si="99"/>
        <v>140.357978038021</v>
      </c>
      <c r="T170" s="22">
        <f t="shared" ref="T170" si="101">T144-T157</f>
        <v>140.357978038021</v>
      </c>
      <c r="U170" s="17"/>
      <c r="V170" s="26"/>
      <c r="W170" s="26"/>
      <c r="X170" s="26"/>
    </row>
    <row r="171" spans="2:24" x14ac:dyDescent="0.35">
      <c r="B171" s="18" t="s">
        <v>47</v>
      </c>
      <c r="C171" s="14" t="s">
        <v>22</v>
      </c>
      <c r="D171" s="19"/>
      <c r="E171" s="19"/>
      <c r="F171" s="20"/>
      <c r="G171" s="81"/>
      <c r="H171" s="22">
        <f t="shared" si="99"/>
        <v>19.745000000000001</v>
      </c>
      <c r="I171" s="22">
        <f t="shared" si="99"/>
        <v>19.745000000000001</v>
      </c>
      <c r="J171" s="22">
        <f t="shared" si="99"/>
        <v>19.745000000000001</v>
      </c>
      <c r="K171" s="22">
        <f t="shared" si="99"/>
        <v>19.745000000000001</v>
      </c>
      <c r="L171" s="22">
        <f t="shared" si="99"/>
        <v>19.745000000000001</v>
      </c>
      <c r="M171" s="22">
        <f t="shared" si="99"/>
        <v>19.745000000000001</v>
      </c>
      <c r="N171" s="22">
        <f t="shared" si="99"/>
        <v>19.745000000000001</v>
      </c>
      <c r="O171" s="22">
        <f t="shared" si="99"/>
        <v>19.745000000000001</v>
      </c>
      <c r="P171" s="22">
        <f t="shared" si="99"/>
        <v>19.745000000000001</v>
      </c>
      <c r="Q171" s="22">
        <f t="shared" si="99"/>
        <v>19.745000000000001</v>
      </c>
      <c r="R171" s="22">
        <f t="shared" si="99"/>
        <v>19.745000000000001</v>
      </c>
      <c r="S171" s="22">
        <f t="shared" si="99"/>
        <v>19.745000000000001</v>
      </c>
      <c r="T171" s="22">
        <f t="shared" ref="T171" si="102">T145-T158</f>
        <v>19.745000000000001</v>
      </c>
      <c r="U171" s="17"/>
      <c r="V171" s="26"/>
      <c r="W171" s="26"/>
      <c r="X171" s="26"/>
    </row>
    <row r="172" spans="2:24" hidden="1" x14ac:dyDescent="0.35">
      <c r="B172" s="18" t="s">
        <v>50</v>
      </c>
      <c r="C172" s="14" t="s">
        <v>22</v>
      </c>
      <c r="D172" s="19"/>
      <c r="E172" s="19"/>
      <c r="F172" s="19"/>
      <c r="G172" s="81"/>
      <c r="H172" s="22">
        <f t="shared" si="99"/>
        <v>0</v>
      </c>
      <c r="I172" s="22">
        <f t="shared" si="99"/>
        <v>0</v>
      </c>
      <c r="J172" s="22">
        <f t="shared" si="99"/>
        <v>0</v>
      </c>
      <c r="K172" s="22">
        <f t="shared" si="99"/>
        <v>0</v>
      </c>
      <c r="L172" s="22">
        <f t="shared" si="99"/>
        <v>0</v>
      </c>
      <c r="M172" s="22">
        <f t="shared" si="99"/>
        <v>0</v>
      </c>
      <c r="N172" s="22">
        <f t="shared" si="99"/>
        <v>0</v>
      </c>
      <c r="O172" s="22">
        <f t="shared" si="99"/>
        <v>0</v>
      </c>
      <c r="P172" s="22">
        <f t="shared" si="99"/>
        <v>0</v>
      </c>
      <c r="Q172" s="22">
        <f t="shared" si="99"/>
        <v>0</v>
      </c>
      <c r="R172" s="22">
        <f t="shared" si="99"/>
        <v>0</v>
      </c>
      <c r="S172" s="22">
        <f t="shared" si="99"/>
        <v>0</v>
      </c>
      <c r="T172" s="22">
        <f t="shared" ref="T172" si="103">T146-T159</f>
        <v>0</v>
      </c>
      <c r="U172" s="17"/>
      <c r="V172" s="26"/>
      <c r="W172" s="26"/>
      <c r="X172" s="26"/>
    </row>
    <row r="173" spans="2:24" hidden="1" x14ac:dyDescent="0.35">
      <c r="B173" s="18" t="s">
        <v>52</v>
      </c>
      <c r="C173" s="14" t="s">
        <v>22</v>
      </c>
      <c r="D173" s="19"/>
      <c r="E173" s="19"/>
      <c r="F173" s="19"/>
      <c r="G173" s="32"/>
      <c r="H173" s="22">
        <f t="shared" si="99"/>
        <v>0</v>
      </c>
      <c r="I173" s="22">
        <f t="shared" si="99"/>
        <v>0</v>
      </c>
      <c r="J173" s="22">
        <f t="shared" si="99"/>
        <v>0</v>
      </c>
      <c r="K173" s="22">
        <f t="shared" si="99"/>
        <v>0</v>
      </c>
      <c r="L173" s="22">
        <f t="shared" si="99"/>
        <v>0</v>
      </c>
      <c r="M173" s="22">
        <f t="shared" si="99"/>
        <v>0</v>
      </c>
      <c r="N173" s="22">
        <f t="shared" si="99"/>
        <v>0</v>
      </c>
      <c r="O173" s="22">
        <f t="shared" si="99"/>
        <v>0</v>
      </c>
      <c r="P173" s="22">
        <f t="shared" si="99"/>
        <v>0</v>
      </c>
      <c r="Q173" s="22">
        <f t="shared" si="99"/>
        <v>0</v>
      </c>
      <c r="R173" s="22">
        <f t="shared" si="99"/>
        <v>0</v>
      </c>
      <c r="S173" s="22">
        <f t="shared" si="99"/>
        <v>0</v>
      </c>
      <c r="T173" s="22">
        <f t="shared" ref="T173" si="104">T147-T160</f>
        <v>0</v>
      </c>
      <c r="U173" s="17"/>
      <c r="V173" s="26"/>
      <c r="W173" s="26"/>
      <c r="X173" s="26"/>
    </row>
    <row r="174" spans="2:24" x14ac:dyDescent="0.35">
      <c r="B174" s="27" t="s">
        <v>23</v>
      </c>
      <c r="C174" s="28" t="s">
        <v>22</v>
      </c>
      <c r="D174" s="29"/>
      <c r="E174" s="29"/>
      <c r="F174" s="29"/>
      <c r="G174" s="27"/>
      <c r="H174" s="30">
        <f>SUM(H169:H173)</f>
        <v>220.37797803802101</v>
      </c>
      <c r="I174" s="30">
        <f t="shared" ref="I174:S174" si="105">SUM(I169:I173)</f>
        <v>220.37797803802101</v>
      </c>
      <c r="J174" s="30">
        <f t="shared" si="105"/>
        <v>220.37797803802101</v>
      </c>
      <c r="K174" s="30">
        <f t="shared" si="105"/>
        <v>220.37797803802101</v>
      </c>
      <c r="L174" s="30">
        <f t="shared" si="105"/>
        <v>220.37797803802101</v>
      </c>
      <c r="M174" s="30">
        <f t="shared" si="105"/>
        <v>220.37797803802101</v>
      </c>
      <c r="N174" s="30">
        <f t="shared" si="105"/>
        <v>220.37797803802101</v>
      </c>
      <c r="O174" s="30">
        <f t="shared" si="105"/>
        <v>220.37797803802101</v>
      </c>
      <c r="P174" s="30">
        <f t="shared" si="105"/>
        <v>220.37797803802101</v>
      </c>
      <c r="Q174" s="30">
        <f t="shared" si="105"/>
        <v>220.37797803802101</v>
      </c>
      <c r="R174" s="30">
        <f t="shared" si="105"/>
        <v>220.37797803802101</v>
      </c>
      <c r="S174" s="30">
        <f t="shared" si="105"/>
        <v>220.37797803802101</v>
      </c>
      <c r="T174" s="30">
        <f t="shared" ref="T174" si="106">SUM(T169:T173)</f>
        <v>220.37797803802101</v>
      </c>
      <c r="U174" s="17"/>
      <c r="V174" s="26"/>
      <c r="W174" s="26"/>
      <c r="X174" s="26"/>
    </row>
    <row r="175" spans="2:24" x14ac:dyDescent="0.3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8"/>
      <c r="W175" s="8"/>
      <c r="X175" s="8"/>
    </row>
    <row r="176" spans="2:24" x14ac:dyDescent="0.35">
      <c r="B176" s="82" t="str">
        <f>'E2 Údaje a hodnotící tabulky1 '!B68</f>
        <v>Střední lesnická škola a Střední odborné učiliště Křivoklát</v>
      </c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4"/>
      <c r="U176" s="6"/>
      <c r="V176" s="8"/>
      <c r="W176" s="8"/>
      <c r="X176" s="8"/>
    </row>
    <row r="177" spans="2:30" x14ac:dyDescent="0.35"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7"/>
      <c r="U177" s="6"/>
      <c r="V177" s="8"/>
      <c r="W177" s="8"/>
      <c r="X177" s="8"/>
    </row>
    <row r="178" spans="2:30" x14ac:dyDescent="0.35">
      <c r="B178" s="42" t="s">
        <v>36</v>
      </c>
      <c r="C178" s="10">
        <v>12</v>
      </c>
      <c r="D178" s="11"/>
      <c r="E178" s="11"/>
      <c r="F178" s="12" t="s">
        <v>37</v>
      </c>
      <c r="G178" s="12" t="s">
        <v>38</v>
      </c>
      <c r="H178" s="12">
        <f>H135</f>
        <v>0</v>
      </c>
      <c r="I178" s="12">
        <f t="shared" ref="I178:S178" si="107">I135</f>
        <v>1</v>
      </c>
      <c r="J178" s="12">
        <f t="shared" si="107"/>
        <v>2</v>
      </c>
      <c r="K178" s="12">
        <f t="shared" si="107"/>
        <v>3</v>
      </c>
      <c r="L178" s="12">
        <f t="shared" si="107"/>
        <v>4</v>
      </c>
      <c r="M178" s="12">
        <f t="shared" si="107"/>
        <v>5</v>
      </c>
      <c r="N178" s="12">
        <f t="shared" si="107"/>
        <v>6</v>
      </c>
      <c r="O178" s="12">
        <f t="shared" si="107"/>
        <v>7</v>
      </c>
      <c r="P178" s="12">
        <f t="shared" si="107"/>
        <v>8</v>
      </c>
      <c r="Q178" s="12">
        <f t="shared" si="107"/>
        <v>9</v>
      </c>
      <c r="R178" s="12">
        <f t="shared" si="107"/>
        <v>10</v>
      </c>
      <c r="S178" s="12">
        <f t="shared" si="107"/>
        <v>11</v>
      </c>
      <c r="T178" s="12">
        <v>2034</v>
      </c>
      <c r="U178" s="13"/>
      <c r="V178" s="13"/>
      <c r="W178" s="13"/>
      <c r="X178" s="13"/>
    </row>
    <row r="179" spans="2:30" x14ac:dyDescent="0.35">
      <c r="B179" s="88" t="s">
        <v>39</v>
      </c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6"/>
      <c r="V179" s="8"/>
      <c r="W179" s="8"/>
      <c r="X179" s="8"/>
      <c r="Y179" s="90"/>
      <c r="Z179" s="90"/>
      <c r="AA179" s="90"/>
      <c r="AB179" s="90"/>
      <c r="AC179" s="90"/>
      <c r="AD179" s="90"/>
    </row>
    <row r="180" spans="2:30" x14ac:dyDescent="0.35">
      <c r="B180" s="14" t="s">
        <v>40</v>
      </c>
      <c r="C180" s="14" t="s">
        <v>41</v>
      </c>
      <c r="D180" s="15"/>
      <c r="E180" s="15"/>
      <c r="F180" s="16"/>
      <c r="G180" s="77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9"/>
      <c r="U180" s="17"/>
      <c r="V180" s="89"/>
      <c r="W180" s="89"/>
      <c r="X180" s="89"/>
      <c r="Y180" s="90"/>
      <c r="Z180" s="90"/>
      <c r="AA180" s="90"/>
      <c r="AB180" s="90"/>
      <c r="AC180" s="90"/>
      <c r="AD180" s="90"/>
    </row>
    <row r="181" spans="2:30" x14ac:dyDescent="0.35">
      <c r="B181" s="18" t="s">
        <v>42</v>
      </c>
      <c r="C181" s="14" t="s">
        <v>18</v>
      </c>
      <c r="D181" s="19"/>
      <c r="E181" s="19"/>
      <c r="F181" s="20"/>
      <c r="G181" s="21">
        <v>76.775333333333336</v>
      </c>
      <c r="H181" s="22">
        <f>G181</f>
        <v>76.775333333333336</v>
      </c>
      <c r="I181" s="22">
        <f t="shared" ref="I181:T190" si="108">H181</f>
        <v>76.775333333333336</v>
      </c>
      <c r="J181" s="22">
        <f t="shared" si="108"/>
        <v>76.775333333333336</v>
      </c>
      <c r="K181" s="22">
        <f t="shared" si="108"/>
        <v>76.775333333333336</v>
      </c>
      <c r="L181" s="22">
        <f t="shared" si="108"/>
        <v>76.775333333333336</v>
      </c>
      <c r="M181" s="22">
        <f t="shared" si="108"/>
        <v>76.775333333333336</v>
      </c>
      <c r="N181" s="22">
        <f t="shared" si="108"/>
        <v>76.775333333333336</v>
      </c>
      <c r="O181" s="22">
        <f t="shared" si="108"/>
        <v>76.775333333333336</v>
      </c>
      <c r="P181" s="22">
        <f t="shared" si="108"/>
        <v>76.775333333333336</v>
      </c>
      <c r="Q181" s="22">
        <f t="shared" si="108"/>
        <v>76.775333333333336</v>
      </c>
      <c r="R181" s="22">
        <f t="shared" si="108"/>
        <v>76.775333333333336</v>
      </c>
      <c r="S181" s="22">
        <f t="shared" si="108"/>
        <v>76.775333333333336</v>
      </c>
      <c r="T181" s="22">
        <f t="shared" si="108"/>
        <v>76.775333333333336</v>
      </c>
      <c r="U181" s="17"/>
      <c r="V181" s="89"/>
      <c r="W181" s="89"/>
      <c r="X181" s="89"/>
      <c r="Y181" s="90"/>
      <c r="Z181" s="90"/>
      <c r="AA181" s="90"/>
      <c r="AB181" s="90"/>
      <c r="AC181" s="90"/>
      <c r="AD181" s="90"/>
    </row>
    <row r="182" spans="2:30" hidden="1" x14ac:dyDescent="0.35">
      <c r="B182" s="18" t="s">
        <v>46</v>
      </c>
      <c r="C182" s="14" t="s">
        <v>18</v>
      </c>
      <c r="D182" s="19"/>
      <c r="E182" s="19"/>
      <c r="F182" s="20"/>
      <c r="G182" s="21"/>
      <c r="H182" s="22">
        <f t="shared" ref="H182:H189" si="109">G182</f>
        <v>0</v>
      </c>
      <c r="I182" s="22">
        <f t="shared" si="108"/>
        <v>0</v>
      </c>
      <c r="J182" s="22">
        <f t="shared" si="108"/>
        <v>0</v>
      </c>
      <c r="K182" s="22">
        <f t="shared" si="108"/>
        <v>0</v>
      </c>
      <c r="L182" s="22">
        <f t="shared" si="108"/>
        <v>0</v>
      </c>
      <c r="M182" s="22">
        <f t="shared" si="108"/>
        <v>0</v>
      </c>
      <c r="N182" s="22">
        <f t="shared" si="108"/>
        <v>0</v>
      </c>
      <c r="O182" s="22">
        <f t="shared" si="108"/>
        <v>0</v>
      </c>
      <c r="P182" s="22">
        <f t="shared" si="108"/>
        <v>0</v>
      </c>
      <c r="Q182" s="22">
        <f t="shared" si="108"/>
        <v>0</v>
      </c>
      <c r="R182" s="22">
        <f t="shared" si="108"/>
        <v>0</v>
      </c>
      <c r="S182" s="22">
        <f t="shared" si="108"/>
        <v>0</v>
      </c>
      <c r="T182" s="22">
        <f t="shared" si="108"/>
        <v>0</v>
      </c>
      <c r="U182" s="17"/>
      <c r="V182" s="24"/>
      <c r="W182" s="25"/>
      <c r="X182" s="25"/>
      <c r="Y182" s="90"/>
      <c r="Z182" s="90"/>
      <c r="AA182" s="90"/>
      <c r="AB182" s="90"/>
      <c r="AC182" s="90"/>
      <c r="AD182" s="90"/>
    </row>
    <row r="183" spans="2:30" hidden="1" x14ac:dyDescent="0.35">
      <c r="B183" s="18" t="s">
        <v>47</v>
      </c>
      <c r="C183" s="14" t="s">
        <v>48</v>
      </c>
      <c r="D183" s="19"/>
      <c r="E183" s="19"/>
      <c r="F183" s="20"/>
      <c r="G183" s="21"/>
      <c r="H183" s="22">
        <f t="shared" si="109"/>
        <v>0</v>
      </c>
      <c r="I183" s="22">
        <f t="shared" si="108"/>
        <v>0</v>
      </c>
      <c r="J183" s="22">
        <f t="shared" si="108"/>
        <v>0</v>
      </c>
      <c r="K183" s="22">
        <f t="shared" si="108"/>
        <v>0</v>
      </c>
      <c r="L183" s="22">
        <f t="shared" si="108"/>
        <v>0</v>
      </c>
      <c r="M183" s="22">
        <f t="shared" si="108"/>
        <v>0</v>
      </c>
      <c r="N183" s="22">
        <f t="shared" si="108"/>
        <v>0</v>
      </c>
      <c r="O183" s="22">
        <f t="shared" si="108"/>
        <v>0</v>
      </c>
      <c r="P183" s="22">
        <f t="shared" si="108"/>
        <v>0</v>
      </c>
      <c r="Q183" s="22">
        <f t="shared" si="108"/>
        <v>0</v>
      </c>
      <c r="R183" s="22">
        <f t="shared" si="108"/>
        <v>0</v>
      </c>
      <c r="S183" s="22">
        <f t="shared" si="108"/>
        <v>0</v>
      </c>
      <c r="T183" s="22">
        <f t="shared" si="108"/>
        <v>0</v>
      </c>
      <c r="U183" s="17"/>
      <c r="V183" s="24"/>
      <c r="W183" s="25"/>
      <c r="X183" s="25"/>
      <c r="Y183" s="90"/>
      <c r="Z183" s="90"/>
      <c r="AA183" s="90"/>
      <c r="AB183" s="90"/>
      <c r="AC183" s="90"/>
      <c r="AD183" s="90"/>
    </row>
    <row r="184" spans="2:30" hidden="1" x14ac:dyDescent="0.35">
      <c r="B184" s="18" t="s">
        <v>50</v>
      </c>
      <c r="C184" s="14" t="s">
        <v>18</v>
      </c>
      <c r="D184" s="19"/>
      <c r="E184" s="19"/>
      <c r="F184" s="20"/>
      <c r="G184" s="21"/>
      <c r="H184" s="22">
        <f t="shared" si="109"/>
        <v>0</v>
      </c>
      <c r="I184" s="22">
        <f t="shared" si="108"/>
        <v>0</v>
      </c>
      <c r="J184" s="22">
        <f t="shared" si="108"/>
        <v>0</v>
      </c>
      <c r="K184" s="22">
        <f t="shared" si="108"/>
        <v>0</v>
      </c>
      <c r="L184" s="22">
        <f t="shared" si="108"/>
        <v>0</v>
      </c>
      <c r="M184" s="22">
        <f t="shared" si="108"/>
        <v>0</v>
      </c>
      <c r="N184" s="22">
        <f t="shared" si="108"/>
        <v>0</v>
      </c>
      <c r="O184" s="22">
        <f t="shared" si="108"/>
        <v>0</v>
      </c>
      <c r="P184" s="22">
        <f t="shared" si="108"/>
        <v>0</v>
      </c>
      <c r="Q184" s="22">
        <f t="shared" si="108"/>
        <v>0</v>
      </c>
      <c r="R184" s="22">
        <f t="shared" si="108"/>
        <v>0</v>
      </c>
      <c r="S184" s="22">
        <f t="shared" si="108"/>
        <v>0</v>
      </c>
      <c r="T184" s="22">
        <f t="shared" si="108"/>
        <v>0</v>
      </c>
      <c r="U184" s="17"/>
      <c r="V184" s="24"/>
      <c r="W184" s="25"/>
      <c r="X184" s="25"/>
      <c r="Y184" s="90"/>
      <c r="Z184" s="90"/>
      <c r="AA184" s="90"/>
      <c r="AB184" s="90"/>
      <c r="AC184" s="90"/>
      <c r="AD184" s="90"/>
    </row>
    <row r="185" spans="2:30" x14ac:dyDescent="0.35">
      <c r="B185" s="18" t="s">
        <v>52</v>
      </c>
      <c r="C185" s="14" t="s">
        <v>18</v>
      </c>
      <c r="D185" s="19"/>
      <c r="E185" s="19"/>
      <c r="F185" s="20"/>
      <c r="G185" s="21">
        <v>61.373314097139954</v>
      </c>
      <c r="H185" s="22">
        <f>G185</f>
        <v>61.373314097139954</v>
      </c>
      <c r="I185" s="22">
        <f t="shared" si="108"/>
        <v>61.373314097139954</v>
      </c>
      <c r="J185" s="22">
        <f t="shared" si="108"/>
        <v>61.373314097139954</v>
      </c>
      <c r="K185" s="22">
        <f t="shared" si="108"/>
        <v>61.373314097139954</v>
      </c>
      <c r="L185" s="22">
        <f t="shared" si="108"/>
        <v>61.373314097139954</v>
      </c>
      <c r="M185" s="22">
        <f t="shared" si="108"/>
        <v>61.373314097139954</v>
      </c>
      <c r="N185" s="22">
        <f t="shared" si="108"/>
        <v>61.373314097139954</v>
      </c>
      <c r="O185" s="22">
        <f t="shared" si="108"/>
        <v>61.373314097139954</v>
      </c>
      <c r="P185" s="22">
        <f t="shared" si="108"/>
        <v>61.373314097139954</v>
      </c>
      <c r="Q185" s="22">
        <f t="shared" si="108"/>
        <v>61.373314097139954</v>
      </c>
      <c r="R185" s="22">
        <f t="shared" si="108"/>
        <v>61.373314097139954</v>
      </c>
      <c r="S185" s="22">
        <f t="shared" si="108"/>
        <v>61.373314097139954</v>
      </c>
      <c r="T185" s="22">
        <f t="shared" si="108"/>
        <v>61.373314097139954</v>
      </c>
      <c r="U185" s="17"/>
      <c r="V185" s="24" t="s">
        <v>49</v>
      </c>
      <c r="W185" s="25">
        <f>G186/G181</f>
        <v>3.7441799883643183</v>
      </c>
      <c r="X185" s="25">
        <f>W185*1.21</f>
        <v>4.5304577859208246</v>
      </c>
      <c r="Y185" s="43"/>
      <c r="Z185" s="43"/>
      <c r="AA185" s="43"/>
      <c r="AB185" s="43"/>
      <c r="AC185" s="43"/>
      <c r="AD185" s="43"/>
    </row>
    <row r="186" spans="2:30" x14ac:dyDescent="0.35">
      <c r="B186" s="18" t="s">
        <v>42</v>
      </c>
      <c r="C186" s="14" t="s">
        <v>22</v>
      </c>
      <c r="D186" s="19"/>
      <c r="E186" s="19"/>
      <c r="F186" s="20"/>
      <c r="G186" s="21">
        <v>287.46066666666667</v>
      </c>
      <c r="H186" s="22">
        <f t="shared" si="109"/>
        <v>287.46066666666667</v>
      </c>
      <c r="I186" s="22">
        <f t="shared" si="108"/>
        <v>287.46066666666667</v>
      </c>
      <c r="J186" s="22">
        <f t="shared" si="108"/>
        <v>287.46066666666667</v>
      </c>
      <c r="K186" s="22">
        <f t="shared" si="108"/>
        <v>287.46066666666667</v>
      </c>
      <c r="L186" s="22">
        <f t="shared" si="108"/>
        <v>287.46066666666667</v>
      </c>
      <c r="M186" s="22">
        <f t="shared" si="108"/>
        <v>287.46066666666667</v>
      </c>
      <c r="N186" s="22">
        <f t="shared" si="108"/>
        <v>287.46066666666667</v>
      </c>
      <c r="O186" s="22">
        <f t="shared" si="108"/>
        <v>287.46066666666667</v>
      </c>
      <c r="P186" s="22">
        <f t="shared" si="108"/>
        <v>287.46066666666667</v>
      </c>
      <c r="Q186" s="22">
        <f t="shared" si="108"/>
        <v>287.46066666666667</v>
      </c>
      <c r="R186" s="22">
        <f t="shared" si="108"/>
        <v>287.46066666666667</v>
      </c>
      <c r="S186" s="22">
        <f t="shared" si="108"/>
        <v>287.46066666666667</v>
      </c>
      <c r="T186" s="22">
        <f t="shared" si="108"/>
        <v>287.46066666666667</v>
      </c>
      <c r="U186" s="17"/>
      <c r="V186" s="24" t="s">
        <v>55</v>
      </c>
      <c r="W186" s="25">
        <f>G190/G185</f>
        <v>1.213094974693697</v>
      </c>
      <c r="X186" s="25">
        <f>W186*1.21</f>
        <v>1.4678449193793732</v>
      </c>
    </row>
    <row r="187" spans="2:30" hidden="1" x14ac:dyDescent="0.35">
      <c r="B187" s="18" t="s">
        <v>46</v>
      </c>
      <c r="C187" s="14" t="s">
        <v>22</v>
      </c>
      <c r="D187" s="19"/>
      <c r="E187" s="19"/>
      <c r="F187" s="20"/>
      <c r="G187" s="21"/>
      <c r="H187" s="22">
        <f t="shared" si="109"/>
        <v>0</v>
      </c>
      <c r="I187" s="22">
        <f t="shared" si="108"/>
        <v>0</v>
      </c>
      <c r="J187" s="22">
        <f t="shared" si="108"/>
        <v>0</v>
      </c>
      <c r="K187" s="22">
        <f t="shared" si="108"/>
        <v>0</v>
      </c>
      <c r="L187" s="22">
        <f t="shared" si="108"/>
        <v>0</v>
      </c>
      <c r="M187" s="22">
        <f t="shared" si="108"/>
        <v>0</v>
      </c>
      <c r="N187" s="22">
        <f t="shared" si="108"/>
        <v>0</v>
      </c>
      <c r="O187" s="22">
        <f t="shared" si="108"/>
        <v>0</v>
      </c>
      <c r="P187" s="22">
        <f t="shared" si="108"/>
        <v>0</v>
      </c>
      <c r="Q187" s="22">
        <f t="shared" si="108"/>
        <v>0</v>
      </c>
      <c r="R187" s="22">
        <f t="shared" si="108"/>
        <v>0</v>
      </c>
      <c r="S187" s="22">
        <f t="shared" si="108"/>
        <v>0</v>
      </c>
      <c r="T187" s="22">
        <f t="shared" si="108"/>
        <v>0</v>
      </c>
      <c r="U187" s="17"/>
      <c r="V187" s="26"/>
      <c r="W187" s="26"/>
      <c r="X187" s="26"/>
    </row>
    <row r="188" spans="2:30" hidden="1" x14ac:dyDescent="0.35">
      <c r="B188" s="18" t="s">
        <v>47</v>
      </c>
      <c r="C188" s="14" t="s">
        <v>22</v>
      </c>
      <c r="D188" s="19"/>
      <c r="E188" s="19"/>
      <c r="F188" s="20"/>
      <c r="G188" s="21"/>
      <c r="H188" s="22">
        <f t="shared" si="109"/>
        <v>0</v>
      </c>
      <c r="I188" s="22">
        <f t="shared" si="108"/>
        <v>0</v>
      </c>
      <c r="J188" s="22">
        <f t="shared" si="108"/>
        <v>0</v>
      </c>
      <c r="K188" s="22">
        <f t="shared" si="108"/>
        <v>0</v>
      </c>
      <c r="L188" s="22">
        <f t="shared" si="108"/>
        <v>0</v>
      </c>
      <c r="M188" s="22">
        <f t="shared" si="108"/>
        <v>0</v>
      </c>
      <c r="N188" s="22">
        <f t="shared" si="108"/>
        <v>0</v>
      </c>
      <c r="O188" s="22">
        <f t="shared" si="108"/>
        <v>0</v>
      </c>
      <c r="P188" s="22">
        <f t="shared" si="108"/>
        <v>0</v>
      </c>
      <c r="Q188" s="22">
        <f t="shared" si="108"/>
        <v>0</v>
      </c>
      <c r="R188" s="22">
        <f t="shared" si="108"/>
        <v>0</v>
      </c>
      <c r="S188" s="22">
        <f t="shared" si="108"/>
        <v>0</v>
      </c>
      <c r="T188" s="22">
        <f t="shared" si="108"/>
        <v>0</v>
      </c>
      <c r="U188" s="17"/>
      <c r="V188" s="26"/>
      <c r="W188" s="26"/>
      <c r="X188" s="26"/>
    </row>
    <row r="189" spans="2:30" hidden="1" x14ac:dyDescent="0.35">
      <c r="B189" s="18" t="s">
        <v>50</v>
      </c>
      <c r="C189" s="14" t="s">
        <v>22</v>
      </c>
      <c r="D189" s="19"/>
      <c r="E189" s="19"/>
      <c r="F189" s="19"/>
      <c r="G189" s="21"/>
      <c r="H189" s="22">
        <f t="shared" si="109"/>
        <v>0</v>
      </c>
      <c r="I189" s="22">
        <f t="shared" si="108"/>
        <v>0</v>
      </c>
      <c r="J189" s="22">
        <f t="shared" si="108"/>
        <v>0</v>
      </c>
      <c r="K189" s="22">
        <f t="shared" si="108"/>
        <v>0</v>
      </c>
      <c r="L189" s="22">
        <f t="shared" si="108"/>
        <v>0</v>
      </c>
      <c r="M189" s="22">
        <f t="shared" si="108"/>
        <v>0</v>
      </c>
      <c r="N189" s="22">
        <f t="shared" si="108"/>
        <v>0</v>
      </c>
      <c r="O189" s="22">
        <f t="shared" si="108"/>
        <v>0</v>
      </c>
      <c r="P189" s="22">
        <f t="shared" si="108"/>
        <v>0</v>
      </c>
      <c r="Q189" s="22">
        <f t="shared" si="108"/>
        <v>0</v>
      </c>
      <c r="R189" s="22">
        <f t="shared" si="108"/>
        <v>0</v>
      </c>
      <c r="S189" s="22">
        <f t="shared" si="108"/>
        <v>0</v>
      </c>
      <c r="T189" s="22">
        <f t="shared" si="108"/>
        <v>0</v>
      </c>
      <c r="U189" s="17"/>
      <c r="V189" s="26"/>
      <c r="W189" s="26"/>
      <c r="X189" s="26"/>
    </row>
    <row r="190" spans="2:30" x14ac:dyDescent="0.35">
      <c r="B190" s="18" t="s">
        <v>52</v>
      </c>
      <c r="C190" s="14" t="s">
        <v>22</v>
      </c>
      <c r="D190" s="19"/>
      <c r="E190" s="19"/>
      <c r="F190" s="19"/>
      <c r="G190" s="21">
        <f>74451.6589115383/1000</f>
        <v>74.451658911538303</v>
      </c>
      <c r="H190" s="22">
        <f>G190</f>
        <v>74.451658911538303</v>
      </c>
      <c r="I190" s="22">
        <f t="shared" si="108"/>
        <v>74.451658911538303</v>
      </c>
      <c r="J190" s="22">
        <f t="shared" si="108"/>
        <v>74.451658911538303</v>
      </c>
      <c r="K190" s="22">
        <f t="shared" si="108"/>
        <v>74.451658911538303</v>
      </c>
      <c r="L190" s="22">
        <f t="shared" si="108"/>
        <v>74.451658911538303</v>
      </c>
      <c r="M190" s="22">
        <f t="shared" si="108"/>
        <v>74.451658911538303</v>
      </c>
      <c r="N190" s="22">
        <f t="shared" si="108"/>
        <v>74.451658911538303</v>
      </c>
      <c r="O190" s="22">
        <f t="shared" si="108"/>
        <v>74.451658911538303</v>
      </c>
      <c r="P190" s="22">
        <f t="shared" si="108"/>
        <v>74.451658911538303</v>
      </c>
      <c r="Q190" s="22">
        <f t="shared" si="108"/>
        <v>74.451658911538303</v>
      </c>
      <c r="R190" s="22">
        <f t="shared" si="108"/>
        <v>74.451658911538303</v>
      </c>
      <c r="S190" s="22">
        <f t="shared" si="108"/>
        <v>74.451658911538303</v>
      </c>
      <c r="T190" s="22">
        <f t="shared" si="108"/>
        <v>74.451658911538303</v>
      </c>
      <c r="U190" s="17"/>
      <c r="V190" s="26"/>
      <c r="W190" s="26"/>
      <c r="X190" s="26"/>
    </row>
    <row r="191" spans="2:30" x14ac:dyDescent="0.35">
      <c r="B191" s="27" t="s">
        <v>23</v>
      </c>
      <c r="C191" s="28" t="s">
        <v>22</v>
      </c>
      <c r="D191" s="29"/>
      <c r="E191" s="29"/>
      <c r="F191" s="29"/>
      <c r="G191" s="30"/>
      <c r="H191" s="30">
        <f>SUM(H186:H190)</f>
        <v>361.91232557820496</v>
      </c>
      <c r="I191" s="30">
        <f t="shared" ref="I191:S191" si="110">SUM(I186:I190)</f>
        <v>361.91232557820496</v>
      </c>
      <c r="J191" s="30">
        <f t="shared" si="110"/>
        <v>361.91232557820496</v>
      </c>
      <c r="K191" s="30">
        <f t="shared" si="110"/>
        <v>361.91232557820496</v>
      </c>
      <c r="L191" s="30">
        <f t="shared" si="110"/>
        <v>361.91232557820496</v>
      </c>
      <c r="M191" s="30">
        <f t="shared" si="110"/>
        <v>361.91232557820496</v>
      </c>
      <c r="N191" s="30">
        <f t="shared" si="110"/>
        <v>361.91232557820496</v>
      </c>
      <c r="O191" s="30">
        <f t="shared" si="110"/>
        <v>361.91232557820496</v>
      </c>
      <c r="P191" s="30">
        <f t="shared" si="110"/>
        <v>361.91232557820496</v>
      </c>
      <c r="Q191" s="30">
        <f t="shared" si="110"/>
        <v>361.91232557820496</v>
      </c>
      <c r="R191" s="30">
        <f t="shared" si="110"/>
        <v>361.91232557820496</v>
      </c>
      <c r="S191" s="30">
        <f t="shared" si="110"/>
        <v>361.91232557820496</v>
      </c>
      <c r="T191" s="30">
        <f t="shared" ref="T191" si="111">SUM(T186:T190)</f>
        <v>361.91232557820496</v>
      </c>
      <c r="U191" s="17"/>
      <c r="V191" s="26"/>
      <c r="W191" s="26"/>
      <c r="X191" s="26"/>
    </row>
    <row r="192" spans="2:30" x14ac:dyDescent="0.35">
      <c r="B192" s="76" t="s">
        <v>56</v>
      </c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6"/>
      <c r="V192" s="8"/>
      <c r="W192" s="8"/>
      <c r="X192" s="8"/>
    </row>
    <row r="193" spans="2:24" x14ac:dyDescent="0.35">
      <c r="B193" s="14" t="s">
        <v>40</v>
      </c>
      <c r="C193" s="14" t="s">
        <v>41</v>
      </c>
      <c r="D193" s="15"/>
      <c r="E193" s="15"/>
      <c r="F193" s="16"/>
      <c r="G193" s="77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9"/>
      <c r="U193" s="17"/>
      <c r="V193" s="26"/>
      <c r="W193" s="26"/>
      <c r="X193" s="26"/>
    </row>
    <row r="194" spans="2:24" x14ac:dyDescent="0.35">
      <c r="B194" s="18" t="s">
        <v>42</v>
      </c>
      <c r="C194" s="14" t="s">
        <v>18</v>
      </c>
      <c r="D194" s="19"/>
      <c r="E194" s="19"/>
      <c r="F194" s="20"/>
      <c r="G194" s="80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17"/>
      <c r="V194" s="26"/>
      <c r="W194" s="26"/>
      <c r="X194" s="26"/>
    </row>
    <row r="195" spans="2:24" hidden="1" x14ac:dyDescent="0.35">
      <c r="B195" s="18" t="s">
        <v>46</v>
      </c>
      <c r="C195" s="14" t="s">
        <v>18</v>
      </c>
      <c r="D195" s="19"/>
      <c r="E195" s="19"/>
      <c r="F195" s="20"/>
      <c r="G195" s="81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17"/>
      <c r="V195" s="26"/>
      <c r="W195" s="26"/>
      <c r="X195" s="26"/>
    </row>
    <row r="196" spans="2:24" hidden="1" x14ac:dyDescent="0.35">
      <c r="B196" s="18" t="s">
        <v>47</v>
      </c>
      <c r="C196" s="14" t="s">
        <v>48</v>
      </c>
      <c r="D196" s="19"/>
      <c r="E196" s="19"/>
      <c r="F196" s="20"/>
      <c r="G196" s="81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17"/>
      <c r="V196" s="26"/>
      <c r="W196" s="26"/>
      <c r="X196" s="26"/>
    </row>
    <row r="197" spans="2:24" hidden="1" x14ac:dyDescent="0.35">
      <c r="B197" s="18" t="s">
        <v>50</v>
      </c>
      <c r="C197" s="14" t="s">
        <v>18</v>
      </c>
      <c r="D197" s="19"/>
      <c r="E197" s="19"/>
      <c r="F197" s="20"/>
      <c r="G197" s="81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17"/>
      <c r="V197" s="26"/>
      <c r="W197" s="26"/>
      <c r="X197" s="26"/>
    </row>
    <row r="198" spans="2:24" x14ac:dyDescent="0.35">
      <c r="B198" s="18" t="s">
        <v>52</v>
      </c>
      <c r="C198" s="14" t="s">
        <v>18</v>
      </c>
      <c r="D198" s="19"/>
      <c r="E198" s="19"/>
      <c r="F198" s="20"/>
      <c r="G198" s="81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17"/>
      <c r="V198" s="26"/>
      <c r="W198" s="26"/>
      <c r="X198" s="26"/>
    </row>
    <row r="199" spans="2:24" x14ac:dyDescent="0.35">
      <c r="B199" s="18" t="s">
        <v>42</v>
      </c>
      <c r="C199" s="14" t="s">
        <v>22</v>
      </c>
      <c r="D199" s="19"/>
      <c r="E199" s="19"/>
      <c r="F199" s="20"/>
      <c r="G199" s="81"/>
      <c r="H199" s="22">
        <f t="shared" ref="H199:S199" si="112">H194*$X185</f>
        <v>0</v>
      </c>
      <c r="I199" s="22">
        <f t="shared" si="112"/>
        <v>0</v>
      </c>
      <c r="J199" s="22">
        <f t="shared" si="112"/>
        <v>0</v>
      </c>
      <c r="K199" s="22">
        <f t="shared" si="112"/>
        <v>0</v>
      </c>
      <c r="L199" s="22">
        <f t="shared" si="112"/>
        <v>0</v>
      </c>
      <c r="M199" s="22">
        <f t="shared" si="112"/>
        <v>0</v>
      </c>
      <c r="N199" s="22">
        <f t="shared" si="112"/>
        <v>0</v>
      </c>
      <c r="O199" s="22">
        <f t="shared" si="112"/>
        <v>0</v>
      </c>
      <c r="P199" s="22">
        <f t="shared" si="112"/>
        <v>0</v>
      </c>
      <c r="Q199" s="22">
        <f t="shared" si="112"/>
        <v>0</v>
      </c>
      <c r="R199" s="22">
        <f t="shared" si="112"/>
        <v>0</v>
      </c>
      <c r="S199" s="22">
        <f t="shared" si="112"/>
        <v>0</v>
      </c>
      <c r="T199" s="22">
        <f>T194*$X185</f>
        <v>0</v>
      </c>
      <c r="U199" s="17"/>
      <c r="V199" s="26"/>
      <c r="W199" s="26"/>
      <c r="X199" s="26"/>
    </row>
    <row r="200" spans="2:24" hidden="1" x14ac:dyDescent="0.35">
      <c r="B200" s="18" t="s">
        <v>46</v>
      </c>
      <c r="C200" s="14" t="s">
        <v>22</v>
      </c>
      <c r="D200" s="19"/>
      <c r="E200" s="19"/>
      <c r="F200" s="20"/>
      <c r="G200" s="81"/>
      <c r="H200" s="22">
        <f t="shared" ref="H200:S201" si="113">H195*$Y183</f>
        <v>0</v>
      </c>
      <c r="I200" s="22">
        <f t="shared" si="113"/>
        <v>0</v>
      </c>
      <c r="J200" s="22">
        <f t="shared" si="113"/>
        <v>0</v>
      </c>
      <c r="K200" s="22">
        <f t="shared" si="113"/>
        <v>0</v>
      </c>
      <c r="L200" s="22">
        <f t="shared" si="113"/>
        <v>0</v>
      </c>
      <c r="M200" s="22">
        <f t="shared" si="113"/>
        <v>0</v>
      </c>
      <c r="N200" s="22">
        <f t="shared" si="113"/>
        <v>0</v>
      </c>
      <c r="O200" s="22">
        <f t="shared" si="113"/>
        <v>0</v>
      </c>
      <c r="P200" s="22">
        <f t="shared" si="113"/>
        <v>0</v>
      </c>
      <c r="Q200" s="22">
        <f t="shared" si="113"/>
        <v>0</v>
      </c>
      <c r="R200" s="22">
        <f t="shared" si="113"/>
        <v>0</v>
      </c>
      <c r="S200" s="22">
        <f t="shared" si="113"/>
        <v>0</v>
      </c>
      <c r="T200" s="22">
        <f t="shared" ref="T200" si="114">T195*$Y183</f>
        <v>0</v>
      </c>
      <c r="U200" s="17"/>
      <c r="V200" s="26"/>
      <c r="W200" s="26"/>
      <c r="X200" s="26"/>
    </row>
    <row r="201" spans="2:24" hidden="1" x14ac:dyDescent="0.35">
      <c r="B201" s="18" t="s">
        <v>47</v>
      </c>
      <c r="C201" s="14" t="s">
        <v>22</v>
      </c>
      <c r="D201" s="19"/>
      <c r="E201" s="19"/>
      <c r="F201" s="20"/>
      <c r="G201" s="81"/>
      <c r="H201" s="22">
        <f t="shared" si="113"/>
        <v>0</v>
      </c>
      <c r="I201" s="22">
        <f t="shared" si="113"/>
        <v>0</v>
      </c>
      <c r="J201" s="22">
        <f t="shared" si="113"/>
        <v>0</v>
      </c>
      <c r="K201" s="22">
        <f t="shared" si="113"/>
        <v>0</v>
      </c>
      <c r="L201" s="22">
        <f t="shared" si="113"/>
        <v>0</v>
      </c>
      <c r="M201" s="22">
        <f t="shared" si="113"/>
        <v>0</v>
      </c>
      <c r="N201" s="22">
        <f t="shared" si="113"/>
        <v>0</v>
      </c>
      <c r="O201" s="22">
        <f t="shared" si="113"/>
        <v>0</v>
      </c>
      <c r="P201" s="22">
        <f t="shared" si="113"/>
        <v>0</v>
      </c>
      <c r="Q201" s="22">
        <f t="shared" si="113"/>
        <v>0</v>
      </c>
      <c r="R201" s="22">
        <f t="shared" si="113"/>
        <v>0</v>
      </c>
      <c r="S201" s="22">
        <f t="shared" si="113"/>
        <v>0</v>
      </c>
      <c r="T201" s="22">
        <f t="shared" ref="T201" si="115">T196*$Y184</f>
        <v>0</v>
      </c>
      <c r="U201" s="17"/>
      <c r="V201" s="26"/>
      <c r="W201" s="26"/>
      <c r="X201" s="26"/>
    </row>
    <row r="202" spans="2:24" hidden="1" x14ac:dyDescent="0.35">
      <c r="B202" s="18" t="s">
        <v>50</v>
      </c>
      <c r="C202" s="14" t="s">
        <v>22</v>
      </c>
      <c r="D202" s="19"/>
      <c r="E202" s="19"/>
      <c r="F202" s="19"/>
      <c r="G202" s="81"/>
      <c r="H202" s="22">
        <f t="shared" ref="H202:S202" si="116">H197*$Y186</f>
        <v>0</v>
      </c>
      <c r="I202" s="22">
        <f t="shared" si="116"/>
        <v>0</v>
      </c>
      <c r="J202" s="22">
        <f t="shared" si="116"/>
        <v>0</v>
      </c>
      <c r="K202" s="22">
        <f t="shared" si="116"/>
        <v>0</v>
      </c>
      <c r="L202" s="22">
        <f t="shared" si="116"/>
        <v>0</v>
      </c>
      <c r="M202" s="22">
        <f t="shared" si="116"/>
        <v>0</v>
      </c>
      <c r="N202" s="22">
        <f t="shared" si="116"/>
        <v>0</v>
      </c>
      <c r="O202" s="22">
        <f t="shared" si="116"/>
        <v>0</v>
      </c>
      <c r="P202" s="22">
        <f t="shared" si="116"/>
        <v>0</v>
      </c>
      <c r="Q202" s="22">
        <f t="shared" si="116"/>
        <v>0</v>
      </c>
      <c r="R202" s="22">
        <f t="shared" si="116"/>
        <v>0</v>
      </c>
      <c r="S202" s="22">
        <f t="shared" si="116"/>
        <v>0</v>
      </c>
      <c r="T202" s="22">
        <f t="shared" ref="T202" si="117">T197*$Y186</f>
        <v>0</v>
      </c>
      <c r="U202" s="17"/>
      <c r="V202" s="26"/>
      <c r="W202" s="26"/>
      <c r="X202" s="26"/>
    </row>
    <row r="203" spans="2:24" x14ac:dyDescent="0.35">
      <c r="B203" s="18" t="s">
        <v>52</v>
      </c>
      <c r="C203" s="14" t="s">
        <v>22</v>
      </c>
      <c r="D203" s="19"/>
      <c r="E203" s="19"/>
      <c r="F203" s="19"/>
      <c r="G203" s="32"/>
      <c r="H203" s="22">
        <f t="shared" ref="H203:S203" si="118">H198*$X186</f>
        <v>0</v>
      </c>
      <c r="I203" s="22">
        <f t="shared" si="118"/>
        <v>0</v>
      </c>
      <c r="J203" s="22">
        <f t="shared" si="118"/>
        <v>0</v>
      </c>
      <c r="K203" s="22">
        <f t="shared" si="118"/>
        <v>0</v>
      </c>
      <c r="L203" s="22">
        <f t="shared" si="118"/>
        <v>0</v>
      </c>
      <c r="M203" s="22">
        <f t="shared" si="118"/>
        <v>0</v>
      </c>
      <c r="N203" s="22">
        <f t="shared" si="118"/>
        <v>0</v>
      </c>
      <c r="O203" s="22">
        <f t="shared" si="118"/>
        <v>0</v>
      </c>
      <c r="P203" s="22">
        <f t="shared" si="118"/>
        <v>0</v>
      </c>
      <c r="Q203" s="22">
        <f t="shared" si="118"/>
        <v>0</v>
      </c>
      <c r="R203" s="22">
        <f t="shared" si="118"/>
        <v>0</v>
      </c>
      <c r="S203" s="22">
        <f t="shared" si="118"/>
        <v>0</v>
      </c>
      <c r="T203" s="22">
        <f>T198*$X186</f>
        <v>0</v>
      </c>
      <c r="U203" s="17"/>
      <c r="V203" s="26"/>
      <c r="W203" s="26"/>
      <c r="X203" s="26"/>
    </row>
    <row r="204" spans="2:24" x14ac:dyDescent="0.35">
      <c r="B204" s="27" t="s">
        <v>23</v>
      </c>
      <c r="C204" s="28" t="s">
        <v>22</v>
      </c>
      <c r="D204" s="29"/>
      <c r="E204" s="29"/>
      <c r="F204" s="29"/>
      <c r="G204" s="27"/>
      <c r="H204" s="30">
        <f t="shared" ref="H204:S204" si="119">SUM(H199:H203)</f>
        <v>0</v>
      </c>
      <c r="I204" s="30">
        <f t="shared" si="119"/>
        <v>0</v>
      </c>
      <c r="J204" s="30">
        <f t="shared" si="119"/>
        <v>0</v>
      </c>
      <c r="K204" s="30">
        <f t="shared" si="119"/>
        <v>0</v>
      </c>
      <c r="L204" s="30">
        <f t="shared" si="119"/>
        <v>0</v>
      </c>
      <c r="M204" s="30">
        <f t="shared" si="119"/>
        <v>0</v>
      </c>
      <c r="N204" s="30">
        <f t="shared" si="119"/>
        <v>0</v>
      </c>
      <c r="O204" s="30">
        <f t="shared" si="119"/>
        <v>0</v>
      </c>
      <c r="P204" s="30">
        <f t="shared" si="119"/>
        <v>0</v>
      </c>
      <c r="Q204" s="30">
        <f t="shared" si="119"/>
        <v>0</v>
      </c>
      <c r="R204" s="30">
        <f t="shared" si="119"/>
        <v>0</v>
      </c>
      <c r="S204" s="30">
        <f t="shared" si="119"/>
        <v>0</v>
      </c>
      <c r="T204" s="30">
        <f>SUM(T199:T203)</f>
        <v>0</v>
      </c>
      <c r="U204" s="17"/>
      <c r="V204" s="26"/>
      <c r="W204" s="26"/>
      <c r="X204" s="26"/>
    </row>
    <row r="205" spans="2:24" x14ac:dyDescent="0.35">
      <c r="B205" s="76" t="s">
        <v>57</v>
      </c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6"/>
      <c r="V205" s="8"/>
      <c r="W205" s="8"/>
      <c r="X205" s="8"/>
    </row>
    <row r="206" spans="2:24" x14ac:dyDescent="0.35">
      <c r="B206" s="14" t="s">
        <v>40</v>
      </c>
      <c r="C206" s="14" t="s">
        <v>41</v>
      </c>
      <c r="D206" s="15"/>
      <c r="E206" s="15"/>
      <c r="F206" s="16"/>
      <c r="G206" s="77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9"/>
      <c r="U206" s="17"/>
      <c r="V206" s="41"/>
      <c r="W206" s="41"/>
      <c r="X206" s="41"/>
    </row>
    <row r="207" spans="2:24" x14ac:dyDescent="0.35">
      <c r="B207" s="18" t="s">
        <v>42</v>
      </c>
      <c r="C207" s="14" t="s">
        <v>18</v>
      </c>
      <c r="D207" s="19"/>
      <c r="E207" s="19"/>
      <c r="F207" s="20"/>
      <c r="G207" s="80"/>
      <c r="H207" s="22">
        <f t="shared" ref="H207:S216" si="120">H181-H194</f>
        <v>76.775333333333336</v>
      </c>
      <c r="I207" s="22">
        <f t="shared" si="120"/>
        <v>76.775333333333336</v>
      </c>
      <c r="J207" s="22">
        <f t="shared" si="120"/>
        <v>76.775333333333336</v>
      </c>
      <c r="K207" s="22">
        <f t="shared" si="120"/>
        <v>76.775333333333336</v>
      </c>
      <c r="L207" s="22">
        <f t="shared" si="120"/>
        <v>76.775333333333336</v>
      </c>
      <c r="M207" s="22">
        <f t="shared" si="120"/>
        <v>76.775333333333336</v>
      </c>
      <c r="N207" s="22">
        <f t="shared" si="120"/>
        <v>76.775333333333336</v>
      </c>
      <c r="O207" s="22">
        <f t="shared" si="120"/>
        <v>76.775333333333336</v>
      </c>
      <c r="P207" s="22">
        <f t="shared" si="120"/>
        <v>76.775333333333336</v>
      </c>
      <c r="Q207" s="22">
        <f t="shared" si="120"/>
        <v>76.775333333333336</v>
      </c>
      <c r="R207" s="22">
        <f t="shared" si="120"/>
        <v>76.775333333333336</v>
      </c>
      <c r="S207" s="22">
        <f t="shared" si="120"/>
        <v>76.775333333333336</v>
      </c>
      <c r="T207" s="22">
        <f t="shared" ref="T207" si="121">T181-T194</f>
        <v>76.775333333333336</v>
      </c>
      <c r="U207" s="17"/>
      <c r="V207" s="41"/>
      <c r="W207" s="41"/>
      <c r="X207" s="41"/>
    </row>
    <row r="208" spans="2:24" hidden="1" x14ac:dyDescent="0.35">
      <c r="B208" s="18" t="s">
        <v>46</v>
      </c>
      <c r="C208" s="14" t="s">
        <v>18</v>
      </c>
      <c r="D208" s="19"/>
      <c r="E208" s="19"/>
      <c r="F208" s="20"/>
      <c r="G208" s="81"/>
      <c r="H208" s="22">
        <f t="shared" si="120"/>
        <v>0</v>
      </c>
      <c r="I208" s="22">
        <f t="shared" si="120"/>
        <v>0</v>
      </c>
      <c r="J208" s="22">
        <f t="shared" si="120"/>
        <v>0</v>
      </c>
      <c r="K208" s="22">
        <f t="shared" si="120"/>
        <v>0</v>
      </c>
      <c r="L208" s="22">
        <f t="shared" si="120"/>
        <v>0</v>
      </c>
      <c r="M208" s="22">
        <f t="shared" si="120"/>
        <v>0</v>
      </c>
      <c r="N208" s="22">
        <f t="shared" si="120"/>
        <v>0</v>
      </c>
      <c r="O208" s="22">
        <f t="shared" si="120"/>
        <v>0</v>
      </c>
      <c r="P208" s="22">
        <f t="shared" si="120"/>
        <v>0</v>
      </c>
      <c r="Q208" s="22">
        <f t="shared" si="120"/>
        <v>0</v>
      </c>
      <c r="R208" s="22">
        <f t="shared" si="120"/>
        <v>0</v>
      </c>
      <c r="S208" s="22">
        <f t="shared" si="120"/>
        <v>0</v>
      </c>
      <c r="T208" s="22">
        <f t="shared" ref="T208" si="122">T182-T195</f>
        <v>0</v>
      </c>
      <c r="U208" s="17"/>
      <c r="V208" s="41"/>
      <c r="W208" s="41"/>
      <c r="X208" s="41"/>
    </row>
    <row r="209" spans="2:31" hidden="1" x14ac:dyDescent="0.35">
      <c r="B209" s="18" t="s">
        <v>47</v>
      </c>
      <c r="C209" s="14" t="s">
        <v>48</v>
      </c>
      <c r="D209" s="19"/>
      <c r="E209" s="19"/>
      <c r="F209" s="20"/>
      <c r="G209" s="81"/>
      <c r="H209" s="22">
        <f t="shared" si="120"/>
        <v>0</v>
      </c>
      <c r="I209" s="22">
        <f t="shared" si="120"/>
        <v>0</v>
      </c>
      <c r="J209" s="22">
        <f t="shared" si="120"/>
        <v>0</v>
      </c>
      <c r="K209" s="22">
        <f t="shared" si="120"/>
        <v>0</v>
      </c>
      <c r="L209" s="22">
        <f t="shared" si="120"/>
        <v>0</v>
      </c>
      <c r="M209" s="22">
        <f t="shared" si="120"/>
        <v>0</v>
      </c>
      <c r="N209" s="22">
        <f t="shared" si="120"/>
        <v>0</v>
      </c>
      <c r="O209" s="22">
        <f t="shared" si="120"/>
        <v>0</v>
      </c>
      <c r="P209" s="22">
        <f t="shared" si="120"/>
        <v>0</v>
      </c>
      <c r="Q209" s="22">
        <f t="shared" si="120"/>
        <v>0</v>
      </c>
      <c r="R209" s="22">
        <f t="shared" si="120"/>
        <v>0</v>
      </c>
      <c r="S209" s="22">
        <f t="shared" si="120"/>
        <v>0</v>
      </c>
      <c r="T209" s="22">
        <f t="shared" ref="T209" si="123">T183-T196</f>
        <v>0</v>
      </c>
      <c r="U209" s="17"/>
      <c r="V209" s="41"/>
      <c r="W209" s="41"/>
      <c r="X209" s="41"/>
    </row>
    <row r="210" spans="2:31" hidden="1" x14ac:dyDescent="0.35">
      <c r="B210" s="18" t="s">
        <v>50</v>
      </c>
      <c r="C210" s="14" t="s">
        <v>18</v>
      </c>
      <c r="D210" s="19"/>
      <c r="E210" s="19"/>
      <c r="F210" s="20"/>
      <c r="G210" s="81"/>
      <c r="H210" s="22">
        <f t="shared" si="120"/>
        <v>0</v>
      </c>
      <c r="I210" s="22">
        <f t="shared" si="120"/>
        <v>0</v>
      </c>
      <c r="J210" s="22">
        <f t="shared" si="120"/>
        <v>0</v>
      </c>
      <c r="K210" s="22">
        <f t="shared" si="120"/>
        <v>0</v>
      </c>
      <c r="L210" s="22">
        <f t="shared" si="120"/>
        <v>0</v>
      </c>
      <c r="M210" s="22">
        <f t="shared" si="120"/>
        <v>0</v>
      </c>
      <c r="N210" s="22">
        <f t="shared" si="120"/>
        <v>0</v>
      </c>
      <c r="O210" s="22">
        <f t="shared" si="120"/>
        <v>0</v>
      </c>
      <c r="P210" s="22">
        <f t="shared" si="120"/>
        <v>0</v>
      </c>
      <c r="Q210" s="22">
        <f t="shared" si="120"/>
        <v>0</v>
      </c>
      <c r="R210" s="22">
        <f t="shared" si="120"/>
        <v>0</v>
      </c>
      <c r="S210" s="22">
        <f t="shared" si="120"/>
        <v>0</v>
      </c>
      <c r="T210" s="22">
        <f t="shared" ref="T210" si="124">T184-T197</f>
        <v>0</v>
      </c>
      <c r="U210" s="17"/>
      <c r="V210" s="41"/>
      <c r="W210" s="41"/>
      <c r="X210" s="41"/>
    </row>
    <row r="211" spans="2:31" x14ac:dyDescent="0.35">
      <c r="B211" s="18" t="s">
        <v>52</v>
      </c>
      <c r="C211" s="14" t="s">
        <v>18</v>
      </c>
      <c r="D211" s="19"/>
      <c r="E211" s="19"/>
      <c r="F211" s="20"/>
      <c r="G211" s="81"/>
      <c r="H211" s="22">
        <f t="shared" si="120"/>
        <v>61.373314097139954</v>
      </c>
      <c r="I211" s="22">
        <f t="shared" si="120"/>
        <v>61.373314097139954</v>
      </c>
      <c r="J211" s="22">
        <f t="shared" si="120"/>
        <v>61.373314097139954</v>
      </c>
      <c r="K211" s="22">
        <f t="shared" si="120"/>
        <v>61.373314097139954</v>
      </c>
      <c r="L211" s="22">
        <f t="shared" si="120"/>
        <v>61.373314097139954</v>
      </c>
      <c r="M211" s="22">
        <f t="shared" si="120"/>
        <v>61.373314097139954</v>
      </c>
      <c r="N211" s="22">
        <f t="shared" si="120"/>
        <v>61.373314097139954</v>
      </c>
      <c r="O211" s="22">
        <f t="shared" si="120"/>
        <v>61.373314097139954</v>
      </c>
      <c r="P211" s="22">
        <f t="shared" si="120"/>
        <v>61.373314097139954</v>
      </c>
      <c r="Q211" s="22">
        <f t="shared" si="120"/>
        <v>61.373314097139954</v>
      </c>
      <c r="R211" s="22">
        <f t="shared" si="120"/>
        <v>61.373314097139954</v>
      </c>
      <c r="S211" s="22">
        <f t="shared" si="120"/>
        <v>61.373314097139954</v>
      </c>
      <c r="T211" s="22">
        <f t="shared" ref="T211" si="125">T185-T198</f>
        <v>61.373314097139954</v>
      </c>
      <c r="U211" s="17"/>
      <c r="V211" s="41"/>
      <c r="W211" s="41"/>
      <c r="X211" s="41"/>
    </row>
    <row r="212" spans="2:31" x14ac:dyDescent="0.35">
      <c r="B212" s="18" t="s">
        <v>42</v>
      </c>
      <c r="C212" s="14" t="s">
        <v>22</v>
      </c>
      <c r="D212" s="19"/>
      <c r="E212" s="19"/>
      <c r="F212" s="20"/>
      <c r="G212" s="81"/>
      <c r="H212" s="22">
        <f t="shared" si="120"/>
        <v>287.46066666666667</v>
      </c>
      <c r="I212" s="22">
        <f t="shared" si="120"/>
        <v>287.46066666666667</v>
      </c>
      <c r="J212" s="22">
        <f t="shared" si="120"/>
        <v>287.46066666666667</v>
      </c>
      <c r="K212" s="22">
        <f t="shared" si="120"/>
        <v>287.46066666666667</v>
      </c>
      <c r="L212" s="22">
        <f t="shared" si="120"/>
        <v>287.46066666666667</v>
      </c>
      <c r="M212" s="22">
        <f t="shared" si="120"/>
        <v>287.46066666666667</v>
      </c>
      <c r="N212" s="22">
        <f t="shared" si="120"/>
        <v>287.46066666666667</v>
      </c>
      <c r="O212" s="22">
        <f t="shared" si="120"/>
        <v>287.46066666666667</v>
      </c>
      <c r="P212" s="22">
        <f t="shared" si="120"/>
        <v>287.46066666666667</v>
      </c>
      <c r="Q212" s="22">
        <f t="shared" si="120"/>
        <v>287.46066666666667</v>
      </c>
      <c r="R212" s="22">
        <f t="shared" si="120"/>
        <v>287.46066666666667</v>
      </c>
      <c r="S212" s="22">
        <f t="shared" si="120"/>
        <v>287.46066666666667</v>
      </c>
      <c r="T212" s="22">
        <f t="shared" ref="T212" si="126">T186-T199</f>
        <v>287.46066666666667</v>
      </c>
      <c r="U212" s="17"/>
      <c r="V212" s="41"/>
      <c r="W212" s="41"/>
      <c r="X212" s="41"/>
    </row>
    <row r="213" spans="2:31" hidden="1" x14ac:dyDescent="0.35">
      <c r="B213" s="18" t="s">
        <v>46</v>
      </c>
      <c r="C213" s="14" t="s">
        <v>22</v>
      </c>
      <c r="D213" s="19"/>
      <c r="E213" s="19"/>
      <c r="F213" s="20"/>
      <c r="G213" s="81"/>
      <c r="H213" s="22">
        <f t="shared" si="120"/>
        <v>0</v>
      </c>
      <c r="I213" s="22">
        <f t="shared" si="120"/>
        <v>0</v>
      </c>
      <c r="J213" s="22">
        <f t="shared" si="120"/>
        <v>0</v>
      </c>
      <c r="K213" s="22">
        <f t="shared" si="120"/>
        <v>0</v>
      </c>
      <c r="L213" s="22">
        <f t="shared" si="120"/>
        <v>0</v>
      </c>
      <c r="M213" s="22">
        <f t="shared" si="120"/>
        <v>0</v>
      </c>
      <c r="N213" s="22">
        <f t="shared" si="120"/>
        <v>0</v>
      </c>
      <c r="O213" s="22">
        <f t="shared" si="120"/>
        <v>0</v>
      </c>
      <c r="P213" s="22">
        <f t="shared" si="120"/>
        <v>0</v>
      </c>
      <c r="Q213" s="22">
        <f t="shared" si="120"/>
        <v>0</v>
      </c>
      <c r="R213" s="22">
        <f t="shared" si="120"/>
        <v>0</v>
      </c>
      <c r="S213" s="22">
        <f t="shared" si="120"/>
        <v>0</v>
      </c>
      <c r="T213" s="22">
        <f t="shared" ref="T213" si="127">T187-T200</f>
        <v>0</v>
      </c>
      <c r="U213" s="17"/>
      <c r="V213" s="26"/>
      <c r="W213" s="26"/>
      <c r="X213" s="26"/>
    </row>
    <row r="214" spans="2:31" hidden="1" x14ac:dyDescent="0.35">
      <c r="B214" s="18" t="s">
        <v>47</v>
      </c>
      <c r="C214" s="14" t="s">
        <v>22</v>
      </c>
      <c r="D214" s="19"/>
      <c r="E214" s="19"/>
      <c r="F214" s="20"/>
      <c r="G214" s="81"/>
      <c r="H214" s="22">
        <f t="shared" si="120"/>
        <v>0</v>
      </c>
      <c r="I214" s="22">
        <f t="shared" si="120"/>
        <v>0</v>
      </c>
      <c r="J214" s="22">
        <f t="shared" si="120"/>
        <v>0</v>
      </c>
      <c r="K214" s="22">
        <f t="shared" si="120"/>
        <v>0</v>
      </c>
      <c r="L214" s="22">
        <f t="shared" si="120"/>
        <v>0</v>
      </c>
      <c r="M214" s="22">
        <f t="shared" si="120"/>
        <v>0</v>
      </c>
      <c r="N214" s="22">
        <f t="shared" si="120"/>
        <v>0</v>
      </c>
      <c r="O214" s="22">
        <f t="shared" si="120"/>
        <v>0</v>
      </c>
      <c r="P214" s="22">
        <f t="shared" si="120"/>
        <v>0</v>
      </c>
      <c r="Q214" s="22">
        <f t="shared" si="120"/>
        <v>0</v>
      </c>
      <c r="R214" s="22">
        <f t="shared" si="120"/>
        <v>0</v>
      </c>
      <c r="S214" s="22">
        <f t="shared" si="120"/>
        <v>0</v>
      </c>
      <c r="T214" s="22">
        <f t="shared" ref="T214" si="128">T188-T201</f>
        <v>0</v>
      </c>
      <c r="U214" s="17"/>
      <c r="V214" s="26"/>
      <c r="W214" s="26"/>
      <c r="X214" s="26"/>
    </row>
    <row r="215" spans="2:31" hidden="1" x14ac:dyDescent="0.35">
      <c r="B215" s="18" t="s">
        <v>50</v>
      </c>
      <c r="C215" s="14" t="s">
        <v>22</v>
      </c>
      <c r="D215" s="19"/>
      <c r="E215" s="19"/>
      <c r="F215" s="19"/>
      <c r="G215" s="81"/>
      <c r="H215" s="22">
        <f t="shared" si="120"/>
        <v>0</v>
      </c>
      <c r="I215" s="22">
        <f t="shared" si="120"/>
        <v>0</v>
      </c>
      <c r="J215" s="22">
        <f t="shared" si="120"/>
        <v>0</v>
      </c>
      <c r="K215" s="22">
        <f t="shared" si="120"/>
        <v>0</v>
      </c>
      <c r="L215" s="22">
        <f t="shared" si="120"/>
        <v>0</v>
      </c>
      <c r="M215" s="22">
        <f t="shared" si="120"/>
        <v>0</v>
      </c>
      <c r="N215" s="22">
        <f t="shared" si="120"/>
        <v>0</v>
      </c>
      <c r="O215" s="22">
        <f t="shared" si="120"/>
        <v>0</v>
      </c>
      <c r="P215" s="22">
        <f t="shared" si="120"/>
        <v>0</v>
      </c>
      <c r="Q215" s="22">
        <f t="shared" si="120"/>
        <v>0</v>
      </c>
      <c r="R215" s="22">
        <f t="shared" si="120"/>
        <v>0</v>
      </c>
      <c r="S215" s="22">
        <f t="shared" si="120"/>
        <v>0</v>
      </c>
      <c r="T215" s="22">
        <f t="shared" ref="T215" si="129">T189-T202</f>
        <v>0</v>
      </c>
      <c r="U215" s="17"/>
      <c r="V215" s="26"/>
      <c r="W215" s="26"/>
      <c r="X215" s="26"/>
    </row>
    <row r="216" spans="2:31" x14ac:dyDescent="0.35">
      <c r="B216" s="18" t="s">
        <v>52</v>
      </c>
      <c r="C216" s="14" t="s">
        <v>22</v>
      </c>
      <c r="D216" s="19"/>
      <c r="E216" s="19"/>
      <c r="F216" s="19"/>
      <c r="G216" s="32"/>
      <c r="H216" s="22">
        <f t="shared" si="120"/>
        <v>74.451658911538303</v>
      </c>
      <c r="I216" s="22">
        <f t="shared" si="120"/>
        <v>74.451658911538303</v>
      </c>
      <c r="J216" s="22">
        <f t="shared" si="120"/>
        <v>74.451658911538303</v>
      </c>
      <c r="K216" s="22">
        <f t="shared" si="120"/>
        <v>74.451658911538303</v>
      </c>
      <c r="L216" s="22">
        <f t="shared" si="120"/>
        <v>74.451658911538303</v>
      </c>
      <c r="M216" s="22">
        <f t="shared" si="120"/>
        <v>74.451658911538303</v>
      </c>
      <c r="N216" s="22">
        <f t="shared" si="120"/>
        <v>74.451658911538303</v>
      </c>
      <c r="O216" s="22">
        <f t="shared" si="120"/>
        <v>74.451658911538303</v>
      </c>
      <c r="P216" s="22">
        <f t="shared" si="120"/>
        <v>74.451658911538303</v>
      </c>
      <c r="Q216" s="22">
        <f t="shared" si="120"/>
        <v>74.451658911538303</v>
      </c>
      <c r="R216" s="22">
        <f t="shared" si="120"/>
        <v>74.451658911538303</v>
      </c>
      <c r="S216" s="22">
        <f t="shared" si="120"/>
        <v>74.451658911538303</v>
      </c>
      <c r="T216" s="22">
        <f t="shared" ref="T216" si="130">T190-T203</f>
        <v>74.451658911538303</v>
      </c>
      <c r="U216" s="17"/>
      <c r="V216" s="26"/>
      <c r="W216" s="26"/>
      <c r="X216" s="26"/>
    </row>
    <row r="217" spans="2:31" x14ac:dyDescent="0.35">
      <c r="B217" s="27" t="s">
        <v>23</v>
      </c>
      <c r="C217" s="28" t="s">
        <v>22</v>
      </c>
      <c r="D217" s="29"/>
      <c r="E217" s="29"/>
      <c r="F217" s="29"/>
      <c r="G217" s="27"/>
      <c r="H217" s="30">
        <f>SUM(H212:H216)</f>
        <v>361.91232557820496</v>
      </c>
      <c r="I217" s="30">
        <f t="shared" ref="I217:T217" si="131">SUM(I212:I216)</f>
        <v>361.91232557820496</v>
      </c>
      <c r="J217" s="30">
        <f t="shared" si="131"/>
        <v>361.91232557820496</v>
      </c>
      <c r="K217" s="30">
        <f t="shared" si="131"/>
        <v>361.91232557820496</v>
      </c>
      <c r="L217" s="30">
        <f t="shared" si="131"/>
        <v>361.91232557820496</v>
      </c>
      <c r="M217" s="30">
        <f t="shared" si="131"/>
        <v>361.91232557820496</v>
      </c>
      <c r="N217" s="30">
        <f t="shared" si="131"/>
        <v>361.91232557820496</v>
      </c>
      <c r="O217" s="30">
        <f t="shared" si="131"/>
        <v>361.91232557820496</v>
      </c>
      <c r="P217" s="30">
        <f t="shared" si="131"/>
        <v>361.91232557820496</v>
      </c>
      <c r="Q217" s="30">
        <f t="shared" si="131"/>
        <v>361.91232557820496</v>
      </c>
      <c r="R217" s="30">
        <f t="shared" si="131"/>
        <v>361.91232557820496</v>
      </c>
      <c r="S217" s="30">
        <f t="shared" si="131"/>
        <v>361.91232557820496</v>
      </c>
      <c r="T217" s="30">
        <f t="shared" si="131"/>
        <v>361.91232557820496</v>
      </c>
      <c r="U217" s="17"/>
      <c r="V217" s="26"/>
      <c r="W217" s="26"/>
      <c r="X217" s="26"/>
    </row>
    <row r="218" spans="2:31" x14ac:dyDescent="0.3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8"/>
      <c r="W218" s="8"/>
      <c r="X218" s="8"/>
    </row>
    <row r="219" spans="2:31" x14ac:dyDescent="0.35">
      <c r="B219" s="82" t="str">
        <f>'E2 Údaje a hodnotící tabulky1 '!B90</f>
        <v>Domov Mladá</v>
      </c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4"/>
      <c r="U219" s="6"/>
      <c r="V219" s="8"/>
      <c r="W219" s="8"/>
      <c r="X219" s="8"/>
    </row>
    <row r="220" spans="2:31" x14ac:dyDescent="0.35">
      <c r="B220" s="85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7"/>
      <c r="U220" s="6"/>
      <c r="V220" s="8"/>
      <c r="W220" s="8"/>
      <c r="X220" s="8"/>
    </row>
    <row r="221" spans="2:31" x14ac:dyDescent="0.35">
      <c r="B221" s="42" t="s">
        <v>36</v>
      </c>
      <c r="C221" s="10">
        <v>12</v>
      </c>
      <c r="D221" s="11"/>
      <c r="E221" s="11"/>
      <c r="F221" s="12" t="s">
        <v>37</v>
      </c>
      <c r="G221" s="12" t="s">
        <v>38</v>
      </c>
      <c r="H221" s="12">
        <f>H178</f>
        <v>0</v>
      </c>
      <c r="I221" s="12">
        <v>2023</v>
      </c>
      <c r="J221" s="12">
        <v>2024</v>
      </c>
      <c r="K221" s="12">
        <v>2025</v>
      </c>
      <c r="L221" s="12">
        <v>2026</v>
      </c>
      <c r="M221" s="12">
        <v>2027</v>
      </c>
      <c r="N221" s="12">
        <v>2028</v>
      </c>
      <c r="O221" s="12">
        <v>2029</v>
      </c>
      <c r="P221" s="12">
        <v>2030</v>
      </c>
      <c r="Q221" s="12">
        <v>2031</v>
      </c>
      <c r="R221" s="12">
        <v>2032</v>
      </c>
      <c r="S221" s="12">
        <v>2033</v>
      </c>
      <c r="T221" s="12">
        <v>2034</v>
      </c>
      <c r="U221" s="13"/>
      <c r="V221" s="13"/>
      <c r="W221" s="13"/>
      <c r="X221" s="13"/>
    </row>
    <row r="222" spans="2:31" x14ac:dyDescent="0.35">
      <c r="B222" s="88" t="s">
        <v>39</v>
      </c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6"/>
      <c r="V222" s="8"/>
      <c r="W222" s="8"/>
      <c r="X222" s="8"/>
    </row>
    <row r="223" spans="2:31" x14ac:dyDescent="0.35">
      <c r="B223" s="14" t="s">
        <v>40</v>
      </c>
      <c r="C223" s="14" t="s">
        <v>41</v>
      </c>
      <c r="D223" s="15"/>
      <c r="E223" s="15"/>
      <c r="F223" s="16"/>
      <c r="G223" s="77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9"/>
      <c r="U223" s="17"/>
      <c r="V223" s="89" t="s">
        <v>43</v>
      </c>
      <c r="W223" s="89" t="s">
        <v>44</v>
      </c>
      <c r="X223" s="89" t="s">
        <v>45</v>
      </c>
      <c r="Z223" s="90"/>
      <c r="AA223" s="90"/>
      <c r="AB223" s="90"/>
      <c r="AC223" s="90"/>
      <c r="AD223" s="90"/>
      <c r="AE223" s="90"/>
    </row>
    <row r="224" spans="2:31" x14ac:dyDescent="0.35">
      <c r="B224" s="18" t="s">
        <v>42</v>
      </c>
      <c r="C224" s="14" t="s">
        <v>18</v>
      </c>
      <c r="D224" s="19"/>
      <c r="E224" s="19"/>
      <c r="F224" s="20"/>
      <c r="G224" s="21">
        <v>156.23766666666666</v>
      </c>
      <c r="H224" s="22">
        <f>G224</f>
        <v>156.23766666666666</v>
      </c>
      <c r="I224" s="22">
        <f t="shared" ref="I224:T233" si="132">H224</f>
        <v>156.23766666666666</v>
      </c>
      <c r="J224" s="22">
        <f t="shared" si="132"/>
        <v>156.23766666666666</v>
      </c>
      <c r="K224" s="22">
        <f t="shared" si="132"/>
        <v>156.23766666666666</v>
      </c>
      <c r="L224" s="22">
        <f t="shared" si="132"/>
        <v>156.23766666666666</v>
      </c>
      <c r="M224" s="22">
        <f t="shared" si="132"/>
        <v>156.23766666666666</v>
      </c>
      <c r="N224" s="22">
        <f t="shared" si="132"/>
        <v>156.23766666666666</v>
      </c>
      <c r="O224" s="22">
        <f t="shared" si="132"/>
        <v>156.23766666666666</v>
      </c>
      <c r="P224" s="22">
        <f t="shared" si="132"/>
        <v>156.23766666666666</v>
      </c>
      <c r="Q224" s="22">
        <f t="shared" si="132"/>
        <v>156.23766666666666</v>
      </c>
      <c r="R224" s="22">
        <f t="shared" si="132"/>
        <v>156.23766666666666</v>
      </c>
      <c r="S224" s="22">
        <f t="shared" si="132"/>
        <v>156.23766666666666</v>
      </c>
      <c r="T224" s="22">
        <f t="shared" si="132"/>
        <v>156.23766666666666</v>
      </c>
      <c r="U224" s="17"/>
      <c r="V224" s="89"/>
      <c r="W224" s="89"/>
      <c r="X224" s="89"/>
      <c r="Z224" s="90"/>
      <c r="AA224" s="90"/>
      <c r="AB224" s="90"/>
      <c r="AC224" s="90"/>
      <c r="AD224" s="90"/>
      <c r="AE224" s="90"/>
    </row>
    <row r="225" spans="2:31" hidden="1" x14ac:dyDescent="0.35">
      <c r="B225" s="18" t="s">
        <v>46</v>
      </c>
      <c r="C225" s="14" t="s">
        <v>18</v>
      </c>
      <c r="D225" s="19"/>
      <c r="E225" s="19"/>
      <c r="F225" s="20"/>
      <c r="G225" s="21"/>
      <c r="H225" s="22">
        <f t="shared" ref="H225:H233" si="133">G225</f>
        <v>0</v>
      </c>
      <c r="I225" s="22">
        <f t="shared" si="132"/>
        <v>0</v>
      </c>
      <c r="J225" s="22">
        <f t="shared" si="132"/>
        <v>0</v>
      </c>
      <c r="K225" s="22">
        <f t="shared" si="132"/>
        <v>0</v>
      </c>
      <c r="L225" s="22">
        <f t="shared" si="132"/>
        <v>0</v>
      </c>
      <c r="M225" s="22">
        <f t="shared" si="132"/>
        <v>0</v>
      </c>
      <c r="N225" s="22">
        <f t="shared" si="132"/>
        <v>0</v>
      </c>
      <c r="O225" s="22">
        <f t="shared" si="132"/>
        <v>0</v>
      </c>
      <c r="P225" s="22">
        <f t="shared" si="132"/>
        <v>0</v>
      </c>
      <c r="Q225" s="22">
        <f t="shared" si="132"/>
        <v>0</v>
      </c>
      <c r="R225" s="22">
        <f t="shared" si="132"/>
        <v>0</v>
      </c>
      <c r="S225" s="22">
        <f t="shared" si="132"/>
        <v>0</v>
      </c>
      <c r="T225" s="22">
        <f t="shared" si="132"/>
        <v>0</v>
      </c>
      <c r="U225" s="17"/>
      <c r="V225" s="24" t="s">
        <v>49</v>
      </c>
      <c r="W225" s="25"/>
      <c r="X225" s="25"/>
      <c r="Z225" s="90"/>
      <c r="AA225" s="90"/>
      <c r="AB225" s="90"/>
      <c r="AC225" s="90"/>
      <c r="AD225" s="90"/>
      <c r="AE225" s="90"/>
    </row>
    <row r="226" spans="2:31" x14ac:dyDescent="0.35">
      <c r="B226" s="18" t="s">
        <v>47</v>
      </c>
      <c r="C226" s="14" t="s">
        <v>48</v>
      </c>
      <c r="D226" s="19"/>
      <c r="E226" s="19"/>
      <c r="F226" s="20"/>
      <c r="G226" s="21">
        <v>4055</v>
      </c>
      <c r="H226" s="22">
        <f t="shared" si="133"/>
        <v>4055</v>
      </c>
      <c r="I226" s="22">
        <f t="shared" si="132"/>
        <v>4055</v>
      </c>
      <c r="J226" s="22">
        <f t="shared" si="132"/>
        <v>4055</v>
      </c>
      <c r="K226" s="22">
        <f t="shared" si="132"/>
        <v>4055</v>
      </c>
      <c r="L226" s="22">
        <f t="shared" si="132"/>
        <v>4055</v>
      </c>
      <c r="M226" s="22">
        <f t="shared" si="132"/>
        <v>4055</v>
      </c>
      <c r="N226" s="22">
        <f t="shared" si="132"/>
        <v>4055</v>
      </c>
      <c r="O226" s="22">
        <f t="shared" si="132"/>
        <v>4055</v>
      </c>
      <c r="P226" s="22">
        <f t="shared" si="132"/>
        <v>4055</v>
      </c>
      <c r="Q226" s="22">
        <f t="shared" si="132"/>
        <v>4055</v>
      </c>
      <c r="R226" s="22">
        <f t="shared" si="132"/>
        <v>4055</v>
      </c>
      <c r="S226" s="22">
        <f t="shared" si="132"/>
        <v>4055</v>
      </c>
      <c r="T226" s="22">
        <f t="shared" si="132"/>
        <v>4055</v>
      </c>
      <c r="U226" s="17"/>
      <c r="V226" s="24" t="s">
        <v>49</v>
      </c>
      <c r="W226" s="25">
        <f>G229/G224</f>
        <v>4.6448765022519112</v>
      </c>
      <c r="X226" s="25">
        <f>W226*1.21</f>
        <v>5.6203005677248123</v>
      </c>
      <c r="Z226" s="90"/>
      <c r="AA226" s="90"/>
      <c r="AB226" s="90"/>
      <c r="AC226" s="90"/>
      <c r="AD226" s="90"/>
      <c r="AE226" s="90"/>
    </row>
    <row r="227" spans="2:31" x14ac:dyDescent="0.35">
      <c r="B227" s="18" t="s">
        <v>50</v>
      </c>
      <c r="C227" s="14" t="s">
        <v>18</v>
      </c>
      <c r="D227" s="19"/>
      <c r="E227" s="19"/>
      <c r="F227" s="20"/>
      <c r="G227" s="21">
        <v>469.184761115014</v>
      </c>
      <c r="H227" s="22">
        <f>G227</f>
        <v>469.184761115014</v>
      </c>
      <c r="I227" s="22">
        <f>H227</f>
        <v>469.184761115014</v>
      </c>
      <c r="J227" s="22">
        <f t="shared" si="132"/>
        <v>469.184761115014</v>
      </c>
      <c r="K227" s="22">
        <f t="shared" si="132"/>
        <v>469.184761115014</v>
      </c>
      <c r="L227" s="22">
        <f t="shared" si="132"/>
        <v>469.184761115014</v>
      </c>
      <c r="M227" s="22">
        <f t="shared" si="132"/>
        <v>469.184761115014</v>
      </c>
      <c r="N227" s="22">
        <f t="shared" si="132"/>
        <v>469.184761115014</v>
      </c>
      <c r="O227" s="22">
        <f t="shared" si="132"/>
        <v>469.184761115014</v>
      </c>
      <c r="P227" s="22">
        <f t="shared" si="132"/>
        <v>469.184761115014</v>
      </c>
      <c r="Q227" s="22">
        <f t="shared" si="132"/>
        <v>469.184761115014</v>
      </c>
      <c r="R227" s="22">
        <f t="shared" si="132"/>
        <v>469.184761115014</v>
      </c>
      <c r="S227" s="22">
        <f t="shared" si="132"/>
        <v>469.184761115014</v>
      </c>
      <c r="T227" s="22">
        <f t="shared" si="132"/>
        <v>469.184761115014</v>
      </c>
      <c r="U227" s="17"/>
      <c r="V227" s="24" t="s">
        <v>88</v>
      </c>
      <c r="W227" s="25">
        <f>G231/G226</f>
        <v>8.3803205918618992E-2</v>
      </c>
      <c r="X227" s="25">
        <f>W227*1.15</f>
        <v>9.637368680641184E-2</v>
      </c>
      <c r="Z227" s="90"/>
      <c r="AA227" s="90"/>
      <c r="AB227" s="90"/>
      <c r="AC227" s="90"/>
      <c r="AD227" s="90"/>
      <c r="AE227" s="90"/>
    </row>
    <row r="228" spans="2:31" hidden="1" x14ac:dyDescent="0.35">
      <c r="B228" s="18" t="s">
        <v>52</v>
      </c>
      <c r="C228" s="14" t="s">
        <v>18</v>
      </c>
      <c r="D228" s="19"/>
      <c r="E228" s="19"/>
      <c r="F228" s="20"/>
      <c r="G228" s="21"/>
      <c r="H228" s="22">
        <f t="shared" si="133"/>
        <v>0</v>
      </c>
      <c r="I228" s="22">
        <f t="shared" si="132"/>
        <v>0</v>
      </c>
      <c r="J228" s="22">
        <f t="shared" si="132"/>
        <v>0</v>
      </c>
      <c r="K228" s="22">
        <f t="shared" si="132"/>
        <v>0</v>
      </c>
      <c r="L228" s="22">
        <f t="shared" si="132"/>
        <v>0</v>
      </c>
      <c r="M228" s="22">
        <f t="shared" si="132"/>
        <v>0</v>
      </c>
      <c r="N228" s="22">
        <f t="shared" si="132"/>
        <v>0</v>
      </c>
      <c r="O228" s="22">
        <f t="shared" si="132"/>
        <v>0</v>
      </c>
      <c r="P228" s="22">
        <f t="shared" si="132"/>
        <v>0</v>
      </c>
      <c r="Q228" s="22">
        <f t="shared" si="132"/>
        <v>0</v>
      </c>
      <c r="R228" s="22">
        <f t="shared" si="132"/>
        <v>0</v>
      </c>
      <c r="S228" s="22">
        <f t="shared" si="132"/>
        <v>0</v>
      </c>
      <c r="T228" s="22">
        <f t="shared" si="132"/>
        <v>0</v>
      </c>
      <c r="U228" s="17"/>
      <c r="V228" s="24"/>
      <c r="W228" s="25"/>
      <c r="X228" s="25"/>
      <c r="Z228" s="90"/>
      <c r="AA228" s="90"/>
      <c r="AB228" s="90"/>
      <c r="AC228" s="90"/>
      <c r="AD228" s="90"/>
      <c r="AE228" s="90"/>
    </row>
    <row r="229" spans="2:31" x14ac:dyDescent="0.35">
      <c r="B229" s="18" t="s">
        <v>42</v>
      </c>
      <c r="C229" s="14" t="s">
        <v>22</v>
      </c>
      <c r="D229" s="19"/>
      <c r="E229" s="19"/>
      <c r="F229" s="20"/>
      <c r="G229" s="21">
        <v>725.70466666666664</v>
      </c>
      <c r="H229" s="22">
        <f t="shared" si="133"/>
        <v>725.70466666666664</v>
      </c>
      <c r="I229" s="22">
        <f t="shared" si="132"/>
        <v>725.70466666666664</v>
      </c>
      <c r="J229" s="22">
        <f t="shared" si="132"/>
        <v>725.70466666666664</v>
      </c>
      <c r="K229" s="22">
        <f t="shared" si="132"/>
        <v>725.70466666666664</v>
      </c>
      <c r="L229" s="22">
        <f t="shared" si="132"/>
        <v>725.70466666666664</v>
      </c>
      <c r="M229" s="22">
        <f t="shared" si="132"/>
        <v>725.70466666666664</v>
      </c>
      <c r="N229" s="22">
        <f t="shared" si="132"/>
        <v>725.70466666666664</v>
      </c>
      <c r="O229" s="22">
        <f t="shared" si="132"/>
        <v>725.70466666666664</v>
      </c>
      <c r="P229" s="22">
        <f t="shared" si="132"/>
        <v>725.70466666666664</v>
      </c>
      <c r="Q229" s="22">
        <f t="shared" si="132"/>
        <v>725.70466666666664</v>
      </c>
      <c r="R229" s="22">
        <f t="shared" si="132"/>
        <v>725.70466666666664</v>
      </c>
      <c r="S229" s="22">
        <f t="shared" si="132"/>
        <v>725.70466666666664</v>
      </c>
      <c r="T229" s="22">
        <f t="shared" si="132"/>
        <v>725.70466666666664</v>
      </c>
      <c r="U229" s="17"/>
      <c r="V229" s="24" t="s">
        <v>54</v>
      </c>
      <c r="W229" s="25">
        <f>G232/G227</f>
        <v>1.2261873189765498</v>
      </c>
      <c r="X229" s="25">
        <f>W229*1.21</f>
        <v>1.4836866559616251</v>
      </c>
      <c r="Z229" s="90"/>
      <c r="AA229" s="90"/>
      <c r="AB229" s="90"/>
      <c r="AC229" s="90"/>
      <c r="AD229" s="90"/>
      <c r="AE229" s="90"/>
    </row>
    <row r="230" spans="2:31" hidden="1" x14ac:dyDescent="0.35">
      <c r="B230" s="18" t="s">
        <v>46</v>
      </c>
      <c r="C230" s="14" t="s">
        <v>22</v>
      </c>
      <c r="D230" s="19"/>
      <c r="E230" s="19"/>
      <c r="F230" s="20"/>
      <c r="G230" s="21"/>
      <c r="H230" s="22">
        <f t="shared" si="133"/>
        <v>0</v>
      </c>
      <c r="I230" s="22">
        <f t="shared" si="132"/>
        <v>0</v>
      </c>
      <c r="J230" s="22">
        <f t="shared" si="132"/>
        <v>0</v>
      </c>
      <c r="K230" s="22">
        <f t="shared" si="132"/>
        <v>0</v>
      </c>
      <c r="L230" s="22">
        <f t="shared" si="132"/>
        <v>0</v>
      </c>
      <c r="M230" s="22">
        <f t="shared" si="132"/>
        <v>0</v>
      </c>
      <c r="N230" s="22">
        <f t="shared" si="132"/>
        <v>0</v>
      </c>
      <c r="O230" s="22">
        <f t="shared" si="132"/>
        <v>0</v>
      </c>
      <c r="P230" s="22">
        <f t="shared" si="132"/>
        <v>0</v>
      </c>
      <c r="Q230" s="22">
        <f t="shared" si="132"/>
        <v>0</v>
      </c>
      <c r="R230" s="22">
        <f t="shared" si="132"/>
        <v>0</v>
      </c>
      <c r="S230" s="22">
        <f t="shared" si="132"/>
        <v>0</v>
      </c>
      <c r="T230" s="22">
        <f t="shared" si="132"/>
        <v>0</v>
      </c>
      <c r="U230" s="17"/>
      <c r="V230" s="26"/>
      <c r="W230" s="26"/>
      <c r="X230" s="26"/>
    </row>
    <row r="231" spans="2:31" x14ac:dyDescent="0.35">
      <c r="B231" s="18" t="s">
        <v>47</v>
      </c>
      <c r="C231" s="14" t="s">
        <v>22</v>
      </c>
      <c r="D231" s="19"/>
      <c r="E231" s="19"/>
      <c r="F231" s="20"/>
      <c r="G231" s="21">
        <v>339.822</v>
      </c>
      <c r="H231" s="22">
        <f t="shared" si="133"/>
        <v>339.822</v>
      </c>
      <c r="I231" s="22">
        <f t="shared" si="132"/>
        <v>339.822</v>
      </c>
      <c r="J231" s="22">
        <f t="shared" si="132"/>
        <v>339.822</v>
      </c>
      <c r="K231" s="22">
        <f t="shared" si="132"/>
        <v>339.822</v>
      </c>
      <c r="L231" s="22">
        <f t="shared" si="132"/>
        <v>339.822</v>
      </c>
      <c r="M231" s="22">
        <f t="shared" si="132"/>
        <v>339.822</v>
      </c>
      <c r="N231" s="22">
        <f t="shared" si="132"/>
        <v>339.822</v>
      </c>
      <c r="O231" s="22">
        <f t="shared" si="132"/>
        <v>339.822</v>
      </c>
      <c r="P231" s="22">
        <f t="shared" si="132"/>
        <v>339.822</v>
      </c>
      <c r="Q231" s="22">
        <f t="shared" si="132"/>
        <v>339.822</v>
      </c>
      <c r="R231" s="22">
        <f t="shared" si="132"/>
        <v>339.822</v>
      </c>
      <c r="S231" s="22">
        <f t="shared" si="132"/>
        <v>339.822</v>
      </c>
      <c r="T231" s="22">
        <f t="shared" si="132"/>
        <v>339.822</v>
      </c>
      <c r="U231" s="17"/>
      <c r="V231" s="26"/>
      <c r="W231" s="26"/>
      <c r="X231" s="26"/>
    </row>
    <row r="232" spans="2:31" x14ac:dyDescent="0.35">
      <c r="B232" s="18" t="s">
        <v>50</v>
      </c>
      <c r="C232" s="14" t="s">
        <v>22</v>
      </c>
      <c r="D232" s="19"/>
      <c r="E232" s="19"/>
      <c r="F232" s="19"/>
      <c r="G232" s="21">
        <f>575308.404336272/1000</f>
        <v>575.30840433627202</v>
      </c>
      <c r="H232" s="22">
        <f>G232</f>
        <v>575.30840433627202</v>
      </c>
      <c r="I232" s="22">
        <f t="shared" si="132"/>
        <v>575.30840433627202</v>
      </c>
      <c r="J232" s="22">
        <f t="shared" si="132"/>
        <v>575.30840433627202</v>
      </c>
      <c r="K232" s="22">
        <f t="shared" si="132"/>
        <v>575.30840433627202</v>
      </c>
      <c r="L232" s="22">
        <f t="shared" si="132"/>
        <v>575.30840433627202</v>
      </c>
      <c r="M232" s="22">
        <f t="shared" si="132"/>
        <v>575.30840433627202</v>
      </c>
      <c r="N232" s="22">
        <f t="shared" si="132"/>
        <v>575.30840433627202</v>
      </c>
      <c r="O232" s="22">
        <f t="shared" si="132"/>
        <v>575.30840433627202</v>
      </c>
      <c r="P232" s="22">
        <f t="shared" si="132"/>
        <v>575.30840433627202</v>
      </c>
      <c r="Q232" s="22">
        <f t="shared" si="132"/>
        <v>575.30840433627202</v>
      </c>
      <c r="R232" s="22">
        <f t="shared" si="132"/>
        <v>575.30840433627202</v>
      </c>
      <c r="S232" s="22">
        <f t="shared" si="132"/>
        <v>575.30840433627202</v>
      </c>
      <c r="T232" s="22">
        <f t="shared" si="132"/>
        <v>575.30840433627202</v>
      </c>
      <c r="U232" s="17"/>
      <c r="V232" s="26"/>
      <c r="W232" s="26"/>
      <c r="X232" s="26"/>
    </row>
    <row r="233" spans="2:31" hidden="1" x14ac:dyDescent="0.35">
      <c r="B233" s="18" t="s">
        <v>52</v>
      </c>
      <c r="C233" s="14" t="s">
        <v>22</v>
      </c>
      <c r="D233" s="19"/>
      <c r="E233" s="19"/>
      <c r="F233" s="19"/>
      <c r="G233" s="21"/>
      <c r="H233" s="22">
        <f t="shared" si="133"/>
        <v>0</v>
      </c>
      <c r="I233" s="22">
        <f t="shared" si="132"/>
        <v>0</v>
      </c>
      <c r="J233" s="22">
        <f t="shared" si="132"/>
        <v>0</v>
      </c>
      <c r="K233" s="22">
        <f t="shared" si="132"/>
        <v>0</v>
      </c>
      <c r="L233" s="22">
        <f t="shared" si="132"/>
        <v>0</v>
      </c>
      <c r="M233" s="22">
        <f t="shared" si="132"/>
        <v>0</v>
      </c>
      <c r="N233" s="22">
        <f t="shared" si="132"/>
        <v>0</v>
      </c>
      <c r="O233" s="22">
        <f t="shared" si="132"/>
        <v>0</v>
      </c>
      <c r="P233" s="22">
        <f t="shared" si="132"/>
        <v>0</v>
      </c>
      <c r="Q233" s="22">
        <f t="shared" si="132"/>
        <v>0</v>
      </c>
      <c r="R233" s="22">
        <f t="shared" si="132"/>
        <v>0</v>
      </c>
      <c r="S233" s="22">
        <f t="shared" si="132"/>
        <v>0</v>
      </c>
      <c r="T233" s="22">
        <f t="shared" si="132"/>
        <v>0</v>
      </c>
      <c r="U233" s="17"/>
      <c r="V233" s="26"/>
      <c r="W233" s="26"/>
      <c r="X233" s="26"/>
    </row>
    <row r="234" spans="2:31" x14ac:dyDescent="0.35">
      <c r="B234" s="27" t="s">
        <v>23</v>
      </c>
      <c r="C234" s="28" t="s">
        <v>22</v>
      </c>
      <c r="D234" s="29"/>
      <c r="E234" s="29"/>
      <c r="F234" s="29"/>
      <c r="G234" s="30"/>
      <c r="H234" s="30">
        <f>SUM(H229:H233)</f>
        <v>1640.8350710029385</v>
      </c>
      <c r="I234" s="30">
        <f t="shared" ref="I234:T234" si="134">SUM(I229:I233)</f>
        <v>1640.8350710029385</v>
      </c>
      <c r="J234" s="30">
        <f t="shared" si="134"/>
        <v>1640.8350710029385</v>
      </c>
      <c r="K234" s="30">
        <f t="shared" si="134"/>
        <v>1640.8350710029385</v>
      </c>
      <c r="L234" s="30">
        <f t="shared" si="134"/>
        <v>1640.8350710029385</v>
      </c>
      <c r="M234" s="30">
        <f t="shared" si="134"/>
        <v>1640.8350710029385</v>
      </c>
      <c r="N234" s="30">
        <f t="shared" si="134"/>
        <v>1640.8350710029385</v>
      </c>
      <c r="O234" s="30">
        <f t="shared" si="134"/>
        <v>1640.8350710029385</v>
      </c>
      <c r="P234" s="30">
        <f t="shared" si="134"/>
        <v>1640.8350710029385</v>
      </c>
      <c r="Q234" s="30">
        <f t="shared" si="134"/>
        <v>1640.8350710029385</v>
      </c>
      <c r="R234" s="30">
        <f t="shared" si="134"/>
        <v>1640.8350710029385</v>
      </c>
      <c r="S234" s="30">
        <f t="shared" si="134"/>
        <v>1640.8350710029385</v>
      </c>
      <c r="T234" s="30">
        <f t="shared" si="134"/>
        <v>1640.8350710029385</v>
      </c>
      <c r="U234" s="17"/>
      <c r="V234" s="26"/>
      <c r="W234" s="26"/>
      <c r="X234" s="26"/>
    </row>
    <row r="235" spans="2:31" x14ac:dyDescent="0.35">
      <c r="B235" s="76" t="s">
        <v>56</v>
      </c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6"/>
      <c r="V235" s="8"/>
      <c r="W235" s="8"/>
      <c r="X235" s="8"/>
    </row>
    <row r="236" spans="2:31" x14ac:dyDescent="0.35">
      <c r="B236" s="14" t="s">
        <v>40</v>
      </c>
      <c r="C236" s="14" t="s">
        <v>41</v>
      </c>
      <c r="D236" s="15"/>
      <c r="E236" s="15"/>
      <c r="F236" s="16"/>
      <c r="G236" s="77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9"/>
      <c r="U236" s="17"/>
      <c r="V236" s="26"/>
      <c r="W236" s="26"/>
      <c r="X236" s="26"/>
    </row>
    <row r="237" spans="2:31" x14ac:dyDescent="0.35">
      <c r="B237" s="18" t="s">
        <v>42</v>
      </c>
      <c r="C237" s="14" t="s">
        <v>18</v>
      </c>
      <c r="D237" s="19"/>
      <c r="E237" s="19"/>
      <c r="F237" s="20"/>
      <c r="G237" s="80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17"/>
      <c r="V237" s="26"/>
      <c r="W237" s="26"/>
      <c r="X237" s="26"/>
    </row>
    <row r="238" spans="2:31" hidden="1" x14ac:dyDescent="0.35">
      <c r="B238" s="18" t="s">
        <v>46</v>
      </c>
      <c r="C238" s="14" t="s">
        <v>18</v>
      </c>
      <c r="D238" s="19"/>
      <c r="E238" s="19"/>
      <c r="F238" s="20"/>
      <c r="G238" s="81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17"/>
      <c r="V238" s="26"/>
      <c r="W238" s="26"/>
      <c r="X238" s="26"/>
    </row>
    <row r="239" spans="2:31" x14ac:dyDescent="0.35">
      <c r="B239" s="18" t="s">
        <v>47</v>
      </c>
      <c r="C239" s="14" t="s">
        <v>48</v>
      </c>
      <c r="D239" s="19"/>
      <c r="E239" s="19"/>
      <c r="F239" s="20"/>
      <c r="G239" s="81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17"/>
      <c r="V239" s="26"/>
      <c r="W239" s="26"/>
      <c r="X239" s="26"/>
    </row>
    <row r="240" spans="2:31" x14ac:dyDescent="0.35">
      <c r="B240" s="18" t="s">
        <v>50</v>
      </c>
      <c r="C240" s="14" t="s">
        <v>18</v>
      </c>
      <c r="D240" s="19"/>
      <c r="E240" s="19"/>
      <c r="F240" s="20"/>
      <c r="G240" s="81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17"/>
      <c r="V240" s="26"/>
      <c r="W240" s="26"/>
      <c r="X240" s="26"/>
    </row>
    <row r="241" spans="2:24" hidden="1" x14ac:dyDescent="0.35">
      <c r="B241" s="18" t="s">
        <v>52</v>
      </c>
      <c r="C241" s="14" t="s">
        <v>18</v>
      </c>
      <c r="D241" s="19"/>
      <c r="E241" s="19"/>
      <c r="F241" s="20"/>
      <c r="G241" s="81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17"/>
      <c r="V241" s="26"/>
      <c r="W241" s="26"/>
      <c r="X241" s="26"/>
    </row>
    <row r="242" spans="2:24" x14ac:dyDescent="0.35">
      <c r="B242" s="18" t="s">
        <v>42</v>
      </c>
      <c r="C242" s="14" t="s">
        <v>22</v>
      </c>
      <c r="D242" s="19"/>
      <c r="E242" s="19"/>
      <c r="F242" s="20"/>
      <c r="G242" s="81"/>
      <c r="H242" s="22">
        <f t="shared" ref="H242:S242" si="135">H237*$X226</f>
        <v>0</v>
      </c>
      <c r="I242" s="22">
        <f t="shared" si="135"/>
        <v>0</v>
      </c>
      <c r="J242" s="22">
        <f t="shared" si="135"/>
        <v>0</v>
      </c>
      <c r="K242" s="22">
        <f t="shared" si="135"/>
        <v>0</v>
      </c>
      <c r="L242" s="22">
        <f t="shared" si="135"/>
        <v>0</v>
      </c>
      <c r="M242" s="22">
        <f t="shared" si="135"/>
        <v>0</v>
      </c>
      <c r="N242" s="22">
        <f t="shared" si="135"/>
        <v>0</v>
      </c>
      <c r="O242" s="22">
        <f t="shared" si="135"/>
        <v>0</v>
      </c>
      <c r="P242" s="22">
        <f t="shared" si="135"/>
        <v>0</v>
      </c>
      <c r="Q242" s="22">
        <f t="shared" si="135"/>
        <v>0</v>
      </c>
      <c r="R242" s="22">
        <f t="shared" si="135"/>
        <v>0</v>
      </c>
      <c r="S242" s="22">
        <f t="shared" si="135"/>
        <v>0</v>
      </c>
      <c r="T242" s="22">
        <f>T237*$X226</f>
        <v>0</v>
      </c>
      <c r="U242" s="17"/>
      <c r="V242" s="26"/>
      <c r="W242" s="26"/>
      <c r="X242" s="26"/>
    </row>
    <row r="243" spans="2:24" hidden="1" x14ac:dyDescent="0.35">
      <c r="B243" s="18" t="s">
        <v>46</v>
      </c>
      <c r="C243" s="14" t="s">
        <v>22</v>
      </c>
      <c r="D243" s="19"/>
      <c r="E243" s="19"/>
      <c r="F243" s="20"/>
      <c r="G243" s="81"/>
      <c r="H243" s="22">
        <f t="shared" ref="H243:S243" si="136">H238*$Y226</f>
        <v>0</v>
      </c>
      <c r="I243" s="22">
        <f t="shared" si="136"/>
        <v>0</v>
      </c>
      <c r="J243" s="22">
        <f t="shared" si="136"/>
        <v>0</v>
      </c>
      <c r="K243" s="22">
        <f t="shared" si="136"/>
        <v>0</v>
      </c>
      <c r="L243" s="22">
        <f t="shared" si="136"/>
        <v>0</v>
      </c>
      <c r="M243" s="22">
        <f t="shared" si="136"/>
        <v>0</v>
      </c>
      <c r="N243" s="22">
        <f t="shared" si="136"/>
        <v>0</v>
      </c>
      <c r="O243" s="22">
        <f t="shared" si="136"/>
        <v>0</v>
      </c>
      <c r="P243" s="22">
        <f t="shared" si="136"/>
        <v>0</v>
      </c>
      <c r="Q243" s="22">
        <f t="shared" si="136"/>
        <v>0</v>
      </c>
      <c r="R243" s="22">
        <f t="shared" si="136"/>
        <v>0</v>
      </c>
      <c r="S243" s="22">
        <f t="shared" si="136"/>
        <v>0</v>
      </c>
      <c r="T243" s="22">
        <f t="shared" ref="T243" si="137">T238*$Y226</f>
        <v>0</v>
      </c>
      <c r="U243" s="17"/>
      <c r="V243" s="26"/>
      <c r="W243" s="26"/>
      <c r="X243" s="26"/>
    </row>
    <row r="244" spans="2:24" x14ac:dyDescent="0.35">
      <c r="B244" s="18" t="s">
        <v>47</v>
      </c>
      <c r="C244" s="14" t="s">
        <v>22</v>
      </c>
      <c r="D244" s="19"/>
      <c r="E244" s="19"/>
      <c r="F244" s="20"/>
      <c r="G244" s="81"/>
      <c r="H244" s="22">
        <f t="shared" ref="H244:S244" si="138">H239*$X227</f>
        <v>0</v>
      </c>
      <c r="I244" s="22">
        <f t="shared" si="138"/>
        <v>0</v>
      </c>
      <c r="J244" s="22">
        <f t="shared" si="138"/>
        <v>0</v>
      </c>
      <c r="K244" s="22">
        <f t="shared" si="138"/>
        <v>0</v>
      </c>
      <c r="L244" s="22">
        <f t="shared" si="138"/>
        <v>0</v>
      </c>
      <c r="M244" s="22">
        <f t="shared" si="138"/>
        <v>0</v>
      </c>
      <c r="N244" s="22">
        <f t="shared" si="138"/>
        <v>0</v>
      </c>
      <c r="O244" s="22">
        <f t="shared" si="138"/>
        <v>0</v>
      </c>
      <c r="P244" s="22">
        <f t="shared" si="138"/>
        <v>0</v>
      </c>
      <c r="Q244" s="22">
        <f t="shared" si="138"/>
        <v>0</v>
      </c>
      <c r="R244" s="22">
        <f t="shared" si="138"/>
        <v>0</v>
      </c>
      <c r="S244" s="22">
        <f t="shared" si="138"/>
        <v>0</v>
      </c>
      <c r="T244" s="22">
        <f>T239*$X227</f>
        <v>0</v>
      </c>
      <c r="U244" s="17"/>
      <c r="V244" s="26"/>
      <c r="W244" s="26"/>
      <c r="X244" s="26"/>
    </row>
    <row r="245" spans="2:24" x14ac:dyDescent="0.35">
      <c r="B245" s="18" t="s">
        <v>50</v>
      </c>
      <c r="C245" s="14" t="s">
        <v>22</v>
      </c>
      <c r="D245" s="19"/>
      <c r="E245" s="19"/>
      <c r="F245" s="19"/>
      <c r="G245" s="81"/>
      <c r="H245" s="22">
        <f t="shared" ref="H245:S245" si="139">H240*$X229</f>
        <v>0</v>
      </c>
      <c r="I245" s="22">
        <f t="shared" si="139"/>
        <v>0</v>
      </c>
      <c r="J245" s="22">
        <f t="shared" si="139"/>
        <v>0</v>
      </c>
      <c r="K245" s="22">
        <f t="shared" si="139"/>
        <v>0</v>
      </c>
      <c r="L245" s="22">
        <f t="shared" si="139"/>
        <v>0</v>
      </c>
      <c r="M245" s="22">
        <f t="shared" si="139"/>
        <v>0</v>
      </c>
      <c r="N245" s="22">
        <f t="shared" si="139"/>
        <v>0</v>
      </c>
      <c r="O245" s="22">
        <f t="shared" si="139"/>
        <v>0</v>
      </c>
      <c r="P245" s="22">
        <f t="shared" si="139"/>
        <v>0</v>
      </c>
      <c r="Q245" s="22">
        <f t="shared" si="139"/>
        <v>0</v>
      </c>
      <c r="R245" s="22">
        <f t="shared" si="139"/>
        <v>0</v>
      </c>
      <c r="S245" s="22">
        <f t="shared" si="139"/>
        <v>0</v>
      </c>
      <c r="T245" s="22">
        <f>T240*$X229</f>
        <v>0</v>
      </c>
      <c r="U245" s="17"/>
      <c r="V245" s="26"/>
      <c r="W245" s="26"/>
      <c r="X245" s="26"/>
    </row>
    <row r="246" spans="2:24" hidden="1" x14ac:dyDescent="0.35">
      <c r="B246" s="18" t="s">
        <v>52</v>
      </c>
      <c r="C246" s="14" t="s">
        <v>22</v>
      </c>
      <c r="D246" s="19"/>
      <c r="E246" s="19"/>
      <c r="F246" s="19"/>
      <c r="G246" s="32"/>
      <c r="H246" s="22">
        <f t="shared" ref="H246:T246" si="140">H241*$Y230</f>
        <v>0</v>
      </c>
      <c r="I246" s="22">
        <f t="shared" si="140"/>
        <v>0</v>
      </c>
      <c r="J246" s="22">
        <f t="shared" si="140"/>
        <v>0</v>
      </c>
      <c r="K246" s="22">
        <f t="shared" si="140"/>
        <v>0</v>
      </c>
      <c r="L246" s="22">
        <f t="shared" si="140"/>
        <v>0</v>
      </c>
      <c r="M246" s="22">
        <f t="shared" si="140"/>
        <v>0</v>
      </c>
      <c r="N246" s="22">
        <f t="shared" si="140"/>
        <v>0</v>
      </c>
      <c r="O246" s="22">
        <f t="shared" si="140"/>
        <v>0</v>
      </c>
      <c r="P246" s="22">
        <f t="shared" si="140"/>
        <v>0</v>
      </c>
      <c r="Q246" s="22">
        <f t="shared" si="140"/>
        <v>0</v>
      </c>
      <c r="R246" s="22">
        <f t="shared" si="140"/>
        <v>0</v>
      </c>
      <c r="S246" s="22">
        <f t="shared" si="140"/>
        <v>0</v>
      </c>
      <c r="T246" s="23">
        <f t="shared" si="140"/>
        <v>0</v>
      </c>
      <c r="U246" s="17"/>
      <c r="V246" s="26"/>
      <c r="W246" s="26"/>
      <c r="X246" s="26"/>
    </row>
    <row r="247" spans="2:24" x14ac:dyDescent="0.35">
      <c r="B247" s="27" t="s">
        <v>23</v>
      </c>
      <c r="C247" s="28" t="s">
        <v>22</v>
      </c>
      <c r="D247" s="29"/>
      <c r="E247" s="29"/>
      <c r="F247" s="29"/>
      <c r="G247" s="27"/>
      <c r="H247" s="30">
        <f>SUM(H242:H246)</f>
        <v>0</v>
      </c>
      <c r="I247" s="30">
        <f t="shared" ref="I247:T247" si="141">SUM(I242:I246)</f>
        <v>0</v>
      </c>
      <c r="J247" s="30">
        <f t="shared" si="141"/>
        <v>0</v>
      </c>
      <c r="K247" s="30">
        <f t="shared" si="141"/>
        <v>0</v>
      </c>
      <c r="L247" s="30">
        <f t="shared" si="141"/>
        <v>0</v>
      </c>
      <c r="M247" s="30">
        <f t="shared" si="141"/>
        <v>0</v>
      </c>
      <c r="N247" s="30">
        <f t="shared" si="141"/>
        <v>0</v>
      </c>
      <c r="O247" s="30">
        <f t="shared" si="141"/>
        <v>0</v>
      </c>
      <c r="P247" s="30">
        <f t="shared" si="141"/>
        <v>0</v>
      </c>
      <c r="Q247" s="30">
        <f t="shared" si="141"/>
        <v>0</v>
      </c>
      <c r="R247" s="30">
        <f t="shared" si="141"/>
        <v>0</v>
      </c>
      <c r="S247" s="30">
        <f t="shared" si="141"/>
        <v>0</v>
      </c>
      <c r="T247" s="30">
        <f t="shared" si="141"/>
        <v>0</v>
      </c>
      <c r="U247" s="17"/>
      <c r="V247" s="26"/>
      <c r="W247" s="26"/>
      <c r="X247" s="26"/>
    </row>
    <row r="248" spans="2:24" x14ac:dyDescent="0.35">
      <c r="B248" s="76" t="s">
        <v>57</v>
      </c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6"/>
      <c r="V248" s="8"/>
      <c r="W248" s="8"/>
      <c r="X248" s="8"/>
    </row>
    <row r="249" spans="2:24" x14ac:dyDescent="0.35">
      <c r="B249" s="14" t="s">
        <v>40</v>
      </c>
      <c r="C249" s="14" t="s">
        <v>41</v>
      </c>
      <c r="D249" s="15"/>
      <c r="E249" s="15"/>
      <c r="F249" s="16"/>
      <c r="G249" s="77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9"/>
      <c r="U249" s="17"/>
      <c r="V249" s="41"/>
      <c r="W249" s="41"/>
      <c r="X249" s="41"/>
    </row>
    <row r="250" spans="2:24" x14ac:dyDescent="0.35">
      <c r="B250" s="18" t="s">
        <v>42</v>
      </c>
      <c r="C250" s="14" t="s">
        <v>18</v>
      </c>
      <c r="D250" s="19"/>
      <c r="E250" s="19"/>
      <c r="F250" s="20"/>
      <c r="G250" s="80"/>
      <c r="H250" s="22">
        <f t="shared" ref="H250:T259" si="142">H224-H237</f>
        <v>156.23766666666666</v>
      </c>
      <c r="I250" s="22">
        <f t="shared" si="142"/>
        <v>156.23766666666666</v>
      </c>
      <c r="J250" s="22">
        <f t="shared" si="142"/>
        <v>156.23766666666666</v>
      </c>
      <c r="K250" s="22">
        <f t="shared" si="142"/>
        <v>156.23766666666666</v>
      </c>
      <c r="L250" s="22">
        <f t="shared" si="142"/>
        <v>156.23766666666666</v>
      </c>
      <c r="M250" s="22">
        <f t="shared" si="142"/>
        <v>156.23766666666666</v>
      </c>
      <c r="N250" s="22">
        <f t="shared" si="142"/>
        <v>156.23766666666666</v>
      </c>
      <c r="O250" s="22">
        <f t="shared" si="142"/>
        <v>156.23766666666666</v>
      </c>
      <c r="P250" s="22">
        <f t="shared" si="142"/>
        <v>156.23766666666666</v>
      </c>
      <c r="Q250" s="22">
        <f t="shared" si="142"/>
        <v>156.23766666666666</v>
      </c>
      <c r="R250" s="22">
        <f t="shared" si="142"/>
        <v>156.23766666666666</v>
      </c>
      <c r="S250" s="22">
        <f t="shared" si="142"/>
        <v>156.23766666666666</v>
      </c>
      <c r="T250" s="22">
        <f t="shared" ref="T250" si="143">T224-T237</f>
        <v>156.23766666666666</v>
      </c>
      <c r="U250" s="17"/>
      <c r="V250" s="41"/>
      <c r="W250" s="41"/>
      <c r="X250" s="41"/>
    </row>
    <row r="251" spans="2:24" hidden="1" x14ac:dyDescent="0.35">
      <c r="B251" s="18" t="s">
        <v>46</v>
      </c>
      <c r="C251" s="14" t="s">
        <v>18</v>
      </c>
      <c r="D251" s="19"/>
      <c r="E251" s="19"/>
      <c r="F251" s="20"/>
      <c r="G251" s="81"/>
      <c r="H251" s="22">
        <f t="shared" si="142"/>
        <v>0</v>
      </c>
      <c r="I251" s="22">
        <f t="shared" si="142"/>
        <v>0</v>
      </c>
      <c r="J251" s="22">
        <f t="shared" si="142"/>
        <v>0</v>
      </c>
      <c r="K251" s="22">
        <f t="shared" si="142"/>
        <v>0</v>
      </c>
      <c r="L251" s="22">
        <f t="shared" si="142"/>
        <v>0</v>
      </c>
      <c r="M251" s="22">
        <f t="shared" si="142"/>
        <v>0</v>
      </c>
      <c r="N251" s="22">
        <f t="shared" si="142"/>
        <v>0</v>
      </c>
      <c r="O251" s="22">
        <f t="shared" si="142"/>
        <v>0</v>
      </c>
      <c r="P251" s="22">
        <f t="shared" si="142"/>
        <v>0</v>
      </c>
      <c r="Q251" s="22">
        <f t="shared" si="142"/>
        <v>0</v>
      </c>
      <c r="R251" s="22">
        <f t="shared" si="142"/>
        <v>0</v>
      </c>
      <c r="S251" s="22">
        <f t="shared" si="142"/>
        <v>0</v>
      </c>
      <c r="T251" s="22">
        <f t="shared" ref="T251" si="144">T225-T238</f>
        <v>0</v>
      </c>
      <c r="U251" s="17"/>
      <c r="V251" s="41"/>
      <c r="W251" s="41"/>
      <c r="X251" s="41"/>
    </row>
    <row r="252" spans="2:24" x14ac:dyDescent="0.35">
      <c r="B252" s="18" t="s">
        <v>47</v>
      </c>
      <c r="C252" s="14" t="s">
        <v>48</v>
      </c>
      <c r="D252" s="19"/>
      <c r="E252" s="19"/>
      <c r="F252" s="20"/>
      <c r="G252" s="81"/>
      <c r="H252" s="22">
        <f t="shared" si="142"/>
        <v>4055</v>
      </c>
      <c r="I252" s="22">
        <f t="shared" si="142"/>
        <v>4055</v>
      </c>
      <c r="J252" s="22">
        <f t="shared" si="142"/>
        <v>4055</v>
      </c>
      <c r="K252" s="22">
        <f t="shared" si="142"/>
        <v>4055</v>
      </c>
      <c r="L252" s="22">
        <f t="shared" si="142"/>
        <v>4055</v>
      </c>
      <c r="M252" s="22">
        <f t="shared" si="142"/>
        <v>4055</v>
      </c>
      <c r="N252" s="22">
        <f t="shared" si="142"/>
        <v>4055</v>
      </c>
      <c r="O252" s="22">
        <f t="shared" si="142"/>
        <v>4055</v>
      </c>
      <c r="P252" s="22">
        <f t="shared" si="142"/>
        <v>4055</v>
      </c>
      <c r="Q252" s="22">
        <f t="shared" si="142"/>
        <v>4055</v>
      </c>
      <c r="R252" s="22">
        <f t="shared" si="142"/>
        <v>4055</v>
      </c>
      <c r="S252" s="22">
        <f t="shared" si="142"/>
        <v>4055</v>
      </c>
      <c r="T252" s="22">
        <f t="shared" ref="T252" si="145">T226-T239</f>
        <v>4055</v>
      </c>
      <c r="U252" s="17"/>
      <c r="V252" s="41"/>
      <c r="W252" s="41"/>
      <c r="X252" s="41"/>
    </row>
    <row r="253" spans="2:24" x14ac:dyDescent="0.35">
      <c r="B253" s="18" t="s">
        <v>50</v>
      </c>
      <c r="C253" s="14" t="s">
        <v>18</v>
      </c>
      <c r="D253" s="19"/>
      <c r="E253" s="19"/>
      <c r="F253" s="20"/>
      <c r="G253" s="81"/>
      <c r="H253" s="22">
        <f t="shared" si="142"/>
        <v>469.184761115014</v>
      </c>
      <c r="I253" s="22">
        <f t="shared" si="142"/>
        <v>469.184761115014</v>
      </c>
      <c r="J253" s="22">
        <f t="shared" si="142"/>
        <v>469.184761115014</v>
      </c>
      <c r="K253" s="22">
        <f t="shared" si="142"/>
        <v>469.184761115014</v>
      </c>
      <c r="L253" s="22">
        <f t="shared" si="142"/>
        <v>469.184761115014</v>
      </c>
      <c r="M253" s="22">
        <f t="shared" si="142"/>
        <v>469.184761115014</v>
      </c>
      <c r="N253" s="22">
        <f t="shared" si="142"/>
        <v>469.184761115014</v>
      </c>
      <c r="O253" s="22">
        <f t="shared" si="142"/>
        <v>469.184761115014</v>
      </c>
      <c r="P253" s="22">
        <f t="shared" si="142"/>
        <v>469.184761115014</v>
      </c>
      <c r="Q253" s="22">
        <f t="shared" si="142"/>
        <v>469.184761115014</v>
      </c>
      <c r="R253" s="22">
        <f t="shared" si="142"/>
        <v>469.184761115014</v>
      </c>
      <c r="S253" s="22">
        <f t="shared" si="142"/>
        <v>469.184761115014</v>
      </c>
      <c r="T253" s="22">
        <f t="shared" ref="T253" si="146">T227-T240</f>
        <v>469.184761115014</v>
      </c>
      <c r="U253" s="17"/>
      <c r="V253" s="41"/>
      <c r="W253" s="41"/>
      <c r="X253" s="41"/>
    </row>
    <row r="254" spans="2:24" hidden="1" x14ac:dyDescent="0.35">
      <c r="B254" s="18" t="s">
        <v>52</v>
      </c>
      <c r="C254" s="14" t="s">
        <v>18</v>
      </c>
      <c r="D254" s="19"/>
      <c r="E254" s="19"/>
      <c r="F254" s="20"/>
      <c r="G254" s="81"/>
      <c r="H254" s="22">
        <f t="shared" si="142"/>
        <v>0</v>
      </c>
      <c r="I254" s="22">
        <f t="shared" si="142"/>
        <v>0</v>
      </c>
      <c r="J254" s="22">
        <f t="shared" si="142"/>
        <v>0</v>
      </c>
      <c r="K254" s="22">
        <f t="shared" si="142"/>
        <v>0</v>
      </c>
      <c r="L254" s="22">
        <f t="shared" si="142"/>
        <v>0</v>
      </c>
      <c r="M254" s="22">
        <f t="shared" si="142"/>
        <v>0</v>
      </c>
      <c r="N254" s="22">
        <f t="shared" si="142"/>
        <v>0</v>
      </c>
      <c r="O254" s="22">
        <f t="shared" si="142"/>
        <v>0</v>
      </c>
      <c r="P254" s="22">
        <f t="shared" si="142"/>
        <v>0</v>
      </c>
      <c r="Q254" s="22">
        <f t="shared" si="142"/>
        <v>0</v>
      </c>
      <c r="R254" s="22">
        <f t="shared" si="142"/>
        <v>0</v>
      </c>
      <c r="S254" s="22">
        <f t="shared" si="142"/>
        <v>0</v>
      </c>
      <c r="T254" s="22">
        <f t="shared" ref="T254" si="147">T228-T241</f>
        <v>0</v>
      </c>
      <c r="U254" s="17"/>
      <c r="V254" s="41"/>
      <c r="W254" s="41"/>
      <c r="X254" s="41"/>
    </row>
    <row r="255" spans="2:24" x14ac:dyDescent="0.35">
      <c r="B255" s="18" t="s">
        <v>42</v>
      </c>
      <c r="C255" s="14" t="s">
        <v>22</v>
      </c>
      <c r="D255" s="19"/>
      <c r="E255" s="19"/>
      <c r="F255" s="20"/>
      <c r="G255" s="81"/>
      <c r="H255" s="22">
        <f t="shared" si="142"/>
        <v>725.70466666666664</v>
      </c>
      <c r="I255" s="22">
        <f t="shared" si="142"/>
        <v>725.70466666666664</v>
      </c>
      <c r="J255" s="22">
        <f t="shared" si="142"/>
        <v>725.70466666666664</v>
      </c>
      <c r="K255" s="22">
        <f t="shared" si="142"/>
        <v>725.70466666666664</v>
      </c>
      <c r="L255" s="22">
        <f t="shared" si="142"/>
        <v>725.70466666666664</v>
      </c>
      <c r="M255" s="22">
        <f t="shared" si="142"/>
        <v>725.70466666666664</v>
      </c>
      <c r="N255" s="22">
        <f t="shared" si="142"/>
        <v>725.70466666666664</v>
      </c>
      <c r="O255" s="22">
        <f t="shared" si="142"/>
        <v>725.70466666666664</v>
      </c>
      <c r="P255" s="22">
        <f t="shared" si="142"/>
        <v>725.70466666666664</v>
      </c>
      <c r="Q255" s="22">
        <f t="shared" si="142"/>
        <v>725.70466666666664</v>
      </c>
      <c r="R255" s="22">
        <f t="shared" si="142"/>
        <v>725.70466666666664</v>
      </c>
      <c r="S255" s="22">
        <f t="shared" si="142"/>
        <v>725.70466666666664</v>
      </c>
      <c r="T255" s="22">
        <f t="shared" ref="T255" si="148">T229-T242</f>
        <v>725.70466666666664</v>
      </c>
      <c r="U255" s="17"/>
      <c r="V255" s="41"/>
      <c r="W255" s="41"/>
      <c r="X255" s="41"/>
    </row>
    <row r="256" spans="2:24" hidden="1" x14ac:dyDescent="0.35">
      <c r="B256" s="18" t="s">
        <v>46</v>
      </c>
      <c r="C256" s="14" t="s">
        <v>22</v>
      </c>
      <c r="D256" s="19"/>
      <c r="E256" s="19"/>
      <c r="F256" s="20"/>
      <c r="G256" s="81"/>
      <c r="H256" s="22">
        <f t="shared" si="142"/>
        <v>0</v>
      </c>
      <c r="I256" s="22">
        <f t="shared" si="142"/>
        <v>0</v>
      </c>
      <c r="J256" s="22">
        <f t="shared" si="142"/>
        <v>0</v>
      </c>
      <c r="K256" s="22">
        <f t="shared" si="142"/>
        <v>0</v>
      </c>
      <c r="L256" s="22">
        <f t="shared" si="142"/>
        <v>0</v>
      </c>
      <c r="M256" s="22">
        <f t="shared" si="142"/>
        <v>0</v>
      </c>
      <c r="N256" s="22">
        <f t="shared" si="142"/>
        <v>0</v>
      </c>
      <c r="O256" s="22">
        <f t="shared" si="142"/>
        <v>0</v>
      </c>
      <c r="P256" s="22">
        <f t="shared" si="142"/>
        <v>0</v>
      </c>
      <c r="Q256" s="22">
        <f t="shared" si="142"/>
        <v>0</v>
      </c>
      <c r="R256" s="22">
        <f t="shared" si="142"/>
        <v>0</v>
      </c>
      <c r="S256" s="22">
        <f t="shared" si="142"/>
        <v>0</v>
      </c>
      <c r="T256" s="22">
        <f t="shared" ref="T256" si="149">T230-T243</f>
        <v>0</v>
      </c>
      <c r="U256" s="17"/>
      <c r="V256" s="26"/>
      <c r="W256" s="26"/>
      <c r="X256" s="26"/>
    </row>
    <row r="257" spans="2:31" x14ac:dyDescent="0.35">
      <c r="B257" s="18" t="s">
        <v>47</v>
      </c>
      <c r="C257" s="14" t="s">
        <v>22</v>
      </c>
      <c r="D257" s="19"/>
      <c r="E257" s="19"/>
      <c r="F257" s="20"/>
      <c r="G257" s="81"/>
      <c r="H257" s="22">
        <f t="shared" si="142"/>
        <v>339.822</v>
      </c>
      <c r="I257" s="22">
        <f t="shared" si="142"/>
        <v>339.822</v>
      </c>
      <c r="J257" s="22">
        <f t="shared" si="142"/>
        <v>339.822</v>
      </c>
      <c r="K257" s="22">
        <f t="shared" si="142"/>
        <v>339.822</v>
      </c>
      <c r="L257" s="22">
        <f t="shared" si="142"/>
        <v>339.822</v>
      </c>
      <c r="M257" s="22">
        <f t="shared" si="142"/>
        <v>339.822</v>
      </c>
      <c r="N257" s="22">
        <f t="shared" si="142"/>
        <v>339.822</v>
      </c>
      <c r="O257" s="22">
        <f t="shared" si="142"/>
        <v>339.822</v>
      </c>
      <c r="P257" s="22">
        <f t="shared" si="142"/>
        <v>339.822</v>
      </c>
      <c r="Q257" s="22">
        <f t="shared" si="142"/>
        <v>339.822</v>
      </c>
      <c r="R257" s="22">
        <f t="shared" si="142"/>
        <v>339.822</v>
      </c>
      <c r="S257" s="22">
        <f t="shared" si="142"/>
        <v>339.822</v>
      </c>
      <c r="T257" s="22">
        <f t="shared" ref="T257" si="150">T231-T244</f>
        <v>339.822</v>
      </c>
      <c r="U257" s="17"/>
      <c r="V257" s="26"/>
      <c r="W257" s="26"/>
      <c r="X257" s="26"/>
    </row>
    <row r="258" spans="2:31" x14ac:dyDescent="0.35">
      <c r="B258" s="18" t="s">
        <v>50</v>
      </c>
      <c r="C258" s="14" t="s">
        <v>22</v>
      </c>
      <c r="D258" s="19"/>
      <c r="E258" s="19"/>
      <c r="F258" s="19"/>
      <c r="G258" s="81"/>
      <c r="H258" s="22">
        <f t="shared" si="142"/>
        <v>575.30840433627202</v>
      </c>
      <c r="I258" s="22">
        <f t="shared" si="142"/>
        <v>575.30840433627202</v>
      </c>
      <c r="J258" s="22">
        <f t="shared" si="142"/>
        <v>575.30840433627202</v>
      </c>
      <c r="K258" s="22">
        <f t="shared" si="142"/>
        <v>575.30840433627202</v>
      </c>
      <c r="L258" s="22">
        <f t="shared" si="142"/>
        <v>575.30840433627202</v>
      </c>
      <c r="M258" s="22">
        <f t="shared" si="142"/>
        <v>575.30840433627202</v>
      </c>
      <c r="N258" s="22">
        <f t="shared" si="142"/>
        <v>575.30840433627202</v>
      </c>
      <c r="O258" s="22">
        <f t="shared" si="142"/>
        <v>575.30840433627202</v>
      </c>
      <c r="P258" s="22">
        <f t="shared" si="142"/>
        <v>575.30840433627202</v>
      </c>
      <c r="Q258" s="22">
        <f t="shared" si="142"/>
        <v>575.30840433627202</v>
      </c>
      <c r="R258" s="22">
        <f t="shared" si="142"/>
        <v>575.30840433627202</v>
      </c>
      <c r="S258" s="22">
        <f t="shared" si="142"/>
        <v>575.30840433627202</v>
      </c>
      <c r="T258" s="22">
        <f t="shared" ref="T258" si="151">T232-T245</f>
        <v>575.30840433627202</v>
      </c>
      <c r="U258" s="17"/>
      <c r="V258" s="26"/>
      <c r="W258" s="26"/>
      <c r="X258" s="26"/>
    </row>
    <row r="259" spans="2:31" hidden="1" x14ac:dyDescent="0.35">
      <c r="B259" s="18" t="s">
        <v>52</v>
      </c>
      <c r="C259" s="14" t="s">
        <v>22</v>
      </c>
      <c r="D259" s="19"/>
      <c r="E259" s="19"/>
      <c r="F259" s="19"/>
      <c r="G259" s="32"/>
      <c r="H259" s="22">
        <f t="shared" si="142"/>
        <v>0</v>
      </c>
      <c r="I259" s="22">
        <f t="shared" si="142"/>
        <v>0</v>
      </c>
      <c r="J259" s="22">
        <f t="shared" si="142"/>
        <v>0</v>
      </c>
      <c r="K259" s="22">
        <f t="shared" si="142"/>
        <v>0</v>
      </c>
      <c r="L259" s="22">
        <f t="shared" si="142"/>
        <v>0</v>
      </c>
      <c r="M259" s="22">
        <f t="shared" si="142"/>
        <v>0</v>
      </c>
      <c r="N259" s="22">
        <f t="shared" si="142"/>
        <v>0</v>
      </c>
      <c r="O259" s="22">
        <f t="shared" si="142"/>
        <v>0</v>
      </c>
      <c r="P259" s="22">
        <f t="shared" si="142"/>
        <v>0</v>
      </c>
      <c r="Q259" s="22">
        <f t="shared" si="142"/>
        <v>0</v>
      </c>
      <c r="R259" s="22">
        <f t="shared" si="142"/>
        <v>0</v>
      </c>
      <c r="S259" s="22">
        <f t="shared" si="142"/>
        <v>0</v>
      </c>
      <c r="T259" s="22">
        <f t="shared" si="142"/>
        <v>0</v>
      </c>
      <c r="U259" s="17"/>
      <c r="V259" s="26"/>
      <c r="W259" s="26"/>
      <c r="X259" s="26"/>
    </row>
    <row r="260" spans="2:31" x14ac:dyDescent="0.35">
      <c r="B260" s="27" t="s">
        <v>23</v>
      </c>
      <c r="C260" s="28" t="s">
        <v>22</v>
      </c>
      <c r="D260" s="29"/>
      <c r="E260" s="29"/>
      <c r="F260" s="29"/>
      <c r="G260" s="27"/>
      <c r="H260" s="30">
        <f>SUM(H255:H259)</f>
        <v>1640.8350710029385</v>
      </c>
      <c r="I260" s="30">
        <f t="shared" ref="I260:T260" si="152">SUM(I255:I259)</f>
        <v>1640.8350710029385</v>
      </c>
      <c r="J260" s="30">
        <f t="shared" si="152"/>
        <v>1640.8350710029385</v>
      </c>
      <c r="K260" s="30">
        <f t="shared" si="152"/>
        <v>1640.8350710029385</v>
      </c>
      <c r="L260" s="30">
        <f t="shared" si="152"/>
        <v>1640.8350710029385</v>
      </c>
      <c r="M260" s="30">
        <f t="shared" si="152"/>
        <v>1640.8350710029385</v>
      </c>
      <c r="N260" s="30">
        <f t="shared" si="152"/>
        <v>1640.8350710029385</v>
      </c>
      <c r="O260" s="30">
        <f t="shared" si="152"/>
        <v>1640.8350710029385</v>
      </c>
      <c r="P260" s="30">
        <f t="shared" si="152"/>
        <v>1640.8350710029385</v>
      </c>
      <c r="Q260" s="30">
        <f t="shared" si="152"/>
        <v>1640.8350710029385</v>
      </c>
      <c r="R260" s="30">
        <f t="shared" si="152"/>
        <v>1640.8350710029385</v>
      </c>
      <c r="S260" s="30">
        <f t="shared" si="152"/>
        <v>1640.8350710029385</v>
      </c>
      <c r="T260" s="30">
        <f t="shared" si="152"/>
        <v>1640.8350710029385</v>
      </c>
      <c r="U260" s="17"/>
      <c r="V260" s="26"/>
      <c r="W260" s="26"/>
      <c r="X260" s="26"/>
    </row>
    <row r="261" spans="2:31" x14ac:dyDescent="0.3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8"/>
      <c r="W261" s="8"/>
      <c r="X261" s="8"/>
    </row>
    <row r="262" spans="2:31" x14ac:dyDescent="0.35">
      <c r="B262" s="82" t="str">
        <f>'E2 Údaje a hodnotící tabulky1 '!B112</f>
        <v>Gymázium Příbram</v>
      </c>
      <c r="C262" s="83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4"/>
      <c r="U262" s="6"/>
      <c r="V262" s="8"/>
      <c r="W262" s="8"/>
      <c r="X262" s="8"/>
    </row>
    <row r="263" spans="2:31" x14ac:dyDescent="0.35">
      <c r="B263" s="85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7"/>
      <c r="U263" s="6"/>
      <c r="V263" s="8"/>
      <c r="W263" s="8"/>
      <c r="X263" s="8"/>
    </row>
    <row r="264" spans="2:31" x14ac:dyDescent="0.35">
      <c r="B264" s="42" t="s">
        <v>36</v>
      </c>
      <c r="C264" s="10">
        <v>12</v>
      </c>
      <c r="D264" s="11"/>
      <c r="E264" s="11"/>
      <c r="F264" s="12" t="s">
        <v>37</v>
      </c>
      <c r="G264" s="12" t="s">
        <v>38</v>
      </c>
      <c r="H264" s="12">
        <f>H221</f>
        <v>0</v>
      </c>
      <c r="I264" s="12">
        <f t="shared" ref="I264:S264" si="153">I221</f>
        <v>2023</v>
      </c>
      <c r="J264" s="12">
        <f t="shared" si="153"/>
        <v>2024</v>
      </c>
      <c r="K264" s="12">
        <f t="shared" si="153"/>
        <v>2025</v>
      </c>
      <c r="L264" s="12">
        <f t="shared" si="153"/>
        <v>2026</v>
      </c>
      <c r="M264" s="12">
        <f t="shared" si="153"/>
        <v>2027</v>
      </c>
      <c r="N264" s="12">
        <f t="shared" si="153"/>
        <v>2028</v>
      </c>
      <c r="O264" s="12">
        <f t="shared" si="153"/>
        <v>2029</v>
      </c>
      <c r="P264" s="12">
        <f t="shared" si="153"/>
        <v>2030</v>
      </c>
      <c r="Q264" s="12">
        <f t="shared" si="153"/>
        <v>2031</v>
      </c>
      <c r="R264" s="12">
        <f t="shared" si="153"/>
        <v>2032</v>
      </c>
      <c r="S264" s="12">
        <f t="shared" si="153"/>
        <v>2033</v>
      </c>
      <c r="T264" s="12">
        <v>2034</v>
      </c>
      <c r="U264" s="13"/>
      <c r="V264" s="13"/>
      <c r="W264" s="13"/>
      <c r="X264" s="13"/>
    </row>
    <row r="265" spans="2:31" x14ac:dyDescent="0.35">
      <c r="B265" s="88" t="s">
        <v>39</v>
      </c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6"/>
      <c r="V265" s="8"/>
      <c r="W265" s="8"/>
      <c r="X265" s="8"/>
    </row>
    <row r="266" spans="2:31" x14ac:dyDescent="0.35">
      <c r="B266" s="14" t="s">
        <v>40</v>
      </c>
      <c r="C266" s="14" t="s">
        <v>41</v>
      </c>
      <c r="D266" s="15"/>
      <c r="E266" s="15"/>
      <c r="F266" s="16"/>
      <c r="G266" s="77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9"/>
      <c r="U266" s="17"/>
      <c r="V266" s="89" t="s">
        <v>43</v>
      </c>
      <c r="W266" s="89" t="s">
        <v>44</v>
      </c>
      <c r="X266" s="89" t="s">
        <v>45</v>
      </c>
      <c r="Z266" s="90"/>
      <c r="AA266" s="90"/>
      <c r="AB266" s="90"/>
      <c r="AC266" s="90"/>
      <c r="AD266" s="90"/>
      <c r="AE266" s="90"/>
    </row>
    <row r="267" spans="2:31" x14ac:dyDescent="0.35">
      <c r="B267" s="18" t="s">
        <v>42</v>
      </c>
      <c r="C267" s="14" t="s">
        <v>18</v>
      </c>
      <c r="D267" s="19"/>
      <c r="E267" s="19"/>
      <c r="F267" s="20"/>
      <c r="G267" s="21">
        <v>58.443266666666666</v>
      </c>
      <c r="H267" s="22">
        <f>G267</f>
        <v>58.443266666666666</v>
      </c>
      <c r="I267" s="22">
        <f t="shared" ref="I267:T276" si="154">H267</f>
        <v>58.443266666666666</v>
      </c>
      <c r="J267" s="22">
        <f t="shared" si="154"/>
        <v>58.443266666666666</v>
      </c>
      <c r="K267" s="22">
        <f t="shared" si="154"/>
        <v>58.443266666666666</v>
      </c>
      <c r="L267" s="22">
        <f t="shared" si="154"/>
        <v>58.443266666666666</v>
      </c>
      <c r="M267" s="22">
        <f t="shared" si="154"/>
        <v>58.443266666666666</v>
      </c>
      <c r="N267" s="22">
        <f t="shared" si="154"/>
        <v>58.443266666666666</v>
      </c>
      <c r="O267" s="22">
        <f t="shared" si="154"/>
        <v>58.443266666666666</v>
      </c>
      <c r="P267" s="22">
        <f t="shared" si="154"/>
        <v>58.443266666666666</v>
      </c>
      <c r="Q267" s="22">
        <f t="shared" si="154"/>
        <v>58.443266666666666</v>
      </c>
      <c r="R267" s="22">
        <f t="shared" si="154"/>
        <v>58.443266666666666</v>
      </c>
      <c r="S267" s="22">
        <f t="shared" si="154"/>
        <v>58.443266666666666</v>
      </c>
      <c r="T267" s="22">
        <f t="shared" si="154"/>
        <v>58.443266666666666</v>
      </c>
      <c r="U267" s="17"/>
      <c r="V267" s="89"/>
      <c r="W267" s="89"/>
      <c r="X267" s="89"/>
      <c r="Z267" s="90"/>
      <c r="AA267" s="90"/>
      <c r="AB267" s="90"/>
      <c r="AC267" s="90"/>
      <c r="AD267" s="90"/>
      <c r="AE267" s="90"/>
    </row>
    <row r="268" spans="2:31" x14ac:dyDescent="0.35">
      <c r="B268" s="18" t="s">
        <v>46</v>
      </c>
      <c r="C268" s="14" t="s">
        <v>18</v>
      </c>
      <c r="D268" s="19"/>
      <c r="E268" s="19"/>
      <c r="F268" s="20"/>
      <c r="G268" s="21">
        <v>297.49843444243874</v>
      </c>
      <c r="H268" s="22">
        <f>G268</f>
        <v>297.49843444243874</v>
      </c>
      <c r="I268" s="22">
        <f>G268</f>
        <v>297.49843444243874</v>
      </c>
      <c r="J268" s="22">
        <f t="shared" si="154"/>
        <v>297.49843444243874</v>
      </c>
      <c r="K268" s="22">
        <f t="shared" si="154"/>
        <v>297.49843444243874</v>
      </c>
      <c r="L268" s="22">
        <f t="shared" si="154"/>
        <v>297.49843444243874</v>
      </c>
      <c r="M268" s="22">
        <f t="shared" si="154"/>
        <v>297.49843444243874</v>
      </c>
      <c r="N268" s="22">
        <f t="shared" si="154"/>
        <v>297.49843444243874</v>
      </c>
      <c r="O268" s="22">
        <f t="shared" si="154"/>
        <v>297.49843444243874</v>
      </c>
      <c r="P268" s="22">
        <f t="shared" si="154"/>
        <v>297.49843444243874</v>
      </c>
      <c r="Q268" s="22">
        <f t="shared" si="154"/>
        <v>297.49843444243874</v>
      </c>
      <c r="R268" s="22">
        <f t="shared" si="154"/>
        <v>297.49843444243874</v>
      </c>
      <c r="S268" s="22">
        <f t="shared" si="154"/>
        <v>297.49843444243874</v>
      </c>
      <c r="T268" s="22">
        <f t="shared" si="154"/>
        <v>297.49843444243874</v>
      </c>
      <c r="U268" s="17"/>
      <c r="V268" s="24" t="s">
        <v>49</v>
      </c>
      <c r="W268" s="25">
        <f>G272/G267</f>
        <v>5.392268872718728</v>
      </c>
      <c r="X268" s="25">
        <f>W268*1.21</f>
        <v>6.5246453359896606</v>
      </c>
      <c r="Z268" s="90"/>
      <c r="AA268" s="90"/>
      <c r="AB268" s="90"/>
      <c r="AC268" s="90"/>
      <c r="AD268" s="90"/>
      <c r="AE268" s="90"/>
    </row>
    <row r="269" spans="2:31" x14ac:dyDescent="0.35">
      <c r="B269" s="18" t="s">
        <v>47</v>
      </c>
      <c r="C269" s="14" t="s">
        <v>48</v>
      </c>
      <c r="D269" s="19"/>
      <c r="E269" s="19"/>
      <c r="F269" s="20"/>
      <c r="G269" s="21">
        <v>2328.6666666666665</v>
      </c>
      <c r="H269" s="22">
        <f t="shared" ref="H268:H276" si="155">G269</f>
        <v>2328.6666666666665</v>
      </c>
      <c r="I269" s="22">
        <f t="shared" si="154"/>
        <v>2328.6666666666665</v>
      </c>
      <c r="J269" s="22">
        <f t="shared" si="154"/>
        <v>2328.6666666666665</v>
      </c>
      <c r="K269" s="22">
        <f t="shared" si="154"/>
        <v>2328.6666666666665</v>
      </c>
      <c r="L269" s="22">
        <f t="shared" si="154"/>
        <v>2328.6666666666665</v>
      </c>
      <c r="M269" s="22">
        <f t="shared" si="154"/>
        <v>2328.6666666666665</v>
      </c>
      <c r="N269" s="22">
        <f t="shared" si="154"/>
        <v>2328.6666666666665</v>
      </c>
      <c r="O269" s="22">
        <f t="shared" si="154"/>
        <v>2328.6666666666665</v>
      </c>
      <c r="P269" s="22">
        <f t="shared" si="154"/>
        <v>2328.6666666666665</v>
      </c>
      <c r="Q269" s="22">
        <f t="shared" si="154"/>
        <v>2328.6666666666665</v>
      </c>
      <c r="R269" s="22">
        <f t="shared" si="154"/>
        <v>2328.6666666666665</v>
      </c>
      <c r="S269" s="22">
        <f t="shared" si="154"/>
        <v>2328.6666666666665</v>
      </c>
      <c r="T269" s="22">
        <f t="shared" si="154"/>
        <v>2328.6666666666665</v>
      </c>
      <c r="U269" s="17"/>
      <c r="V269" s="24" t="s">
        <v>51</v>
      </c>
      <c r="W269" s="25">
        <f>G273/G268</f>
        <v>2.3153897365686298</v>
      </c>
      <c r="X269" s="25">
        <f>W269*1.15</f>
        <v>2.6626981970539241</v>
      </c>
      <c r="Z269" s="90"/>
      <c r="AA269" s="90"/>
      <c r="AB269" s="90"/>
      <c r="AC269" s="90"/>
      <c r="AD269" s="90"/>
      <c r="AE269" s="90"/>
    </row>
    <row r="270" spans="2:31" x14ac:dyDescent="0.35">
      <c r="B270" s="18" t="s">
        <v>50</v>
      </c>
      <c r="C270" s="14" t="s">
        <v>18</v>
      </c>
      <c r="D270" s="19"/>
      <c r="E270" s="19"/>
      <c r="F270" s="20"/>
      <c r="G270" s="21">
        <v>36.36</v>
      </c>
      <c r="H270" s="22">
        <f t="shared" si="155"/>
        <v>36.36</v>
      </c>
      <c r="I270" s="22">
        <f t="shared" si="154"/>
        <v>36.36</v>
      </c>
      <c r="J270" s="22">
        <f t="shared" si="154"/>
        <v>36.36</v>
      </c>
      <c r="K270" s="22">
        <f t="shared" si="154"/>
        <v>36.36</v>
      </c>
      <c r="L270" s="22">
        <f t="shared" si="154"/>
        <v>36.36</v>
      </c>
      <c r="M270" s="22">
        <f t="shared" si="154"/>
        <v>36.36</v>
      </c>
      <c r="N270" s="22">
        <f t="shared" si="154"/>
        <v>36.36</v>
      </c>
      <c r="O270" s="22">
        <f t="shared" si="154"/>
        <v>36.36</v>
      </c>
      <c r="P270" s="22">
        <f t="shared" si="154"/>
        <v>36.36</v>
      </c>
      <c r="Q270" s="22">
        <f t="shared" si="154"/>
        <v>36.36</v>
      </c>
      <c r="R270" s="22">
        <f t="shared" si="154"/>
        <v>36.36</v>
      </c>
      <c r="S270" s="22">
        <f t="shared" si="154"/>
        <v>36.36</v>
      </c>
      <c r="T270" s="22">
        <f t="shared" si="154"/>
        <v>36.36</v>
      </c>
      <c r="U270" s="17"/>
      <c r="V270" s="24" t="s">
        <v>89</v>
      </c>
      <c r="W270" s="25">
        <f>G275/G270</f>
        <v>1.2436743674367436</v>
      </c>
      <c r="X270" s="25">
        <f t="shared" ref="X270:X271" si="156">W270*1.21</f>
        <v>1.5048459845984599</v>
      </c>
      <c r="Z270" s="90"/>
      <c r="AA270" s="90"/>
      <c r="AB270" s="90"/>
      <c r="AC270" s="90"/>
      <c r="AD270" s="90"/>
      <c r="AE270" s="90"/>
    </row>
    <row r="271" spans="2:31" hidden="1" x14ac:dyDescent="0.35">
      <c r="B271" s="18" t="s">
        <v>52</v>
      </c>
      <c r="C271" s="14" t="s">
        <v>18</v>
      </c>
      <c r="D271" s="19"/>
      <c r="E271" s="19"/>
      <c r="F271" s="20"/>
      <c r="G271" s="21"/>
      <c r="H271" s="22">
        <f t="shared" si="155"/>
        <v>0</v>
      </c>
      <c r="I271" s="22">
        <f t="shared" si="154"/>
        <v>0</v>
      </c>
      <c r="J271" s="22">
        <f t="shared" si="154"/>
        <v>0</v>
      </c>
      <c r="K271" s="22">
        <f t="shared" si="154"/>
        <v>0</v>
      </c>
      <c r="L271" s="22">
        <f t="shared" si="154"/>
        <v>0</v>
      </c>
      <c r="M271" s="22">
        <f t="shared" si="154"/>
        <v>0</v>
      </c>
      <c r="N271" s="22">
        <f t="shared" si="154"/>
        <v>0</v>
      </c>
      <c r="O271" s="22">
        <f t="shared" si="154"/>
        <v>0</v>
      </c>
      <c r="P271" s="22">
        <f t="shared" si="154"/>
        <v>0</v>
      </c>
      <c r="Q271" s="22">
        <f t="shared" si="154"/>
        <v>0</v>
      </c>
      <c r="R271" s="22">
        <f t="shared" si="154"/>
        <v>0</v>
      </c>
      <c r="S271" s="22">
        <f t="shared" si="154"/>
        <v>0</v>
      </c>
      <c r="T271" s="22">
        <f t="shared" si="154"/>
        <v>0</v>
      </c>
      <c r="U271" s="17"/>
      <c r="V271" s="24"/>
      <c r="W271" s="25"/>
      <c r="X271" s="25">
        <f t="shared" si="156"/>
        <v>0</v>
      </c>
      <c r="Z271" s="90"/>
      <c r="AA271" s="90"/>
      <c r="AB271" s="90"/>
      <c r="AC271" s="90"/>
      <c r="AD271" s="90"/>
      <c r="AE271" s="90"/>
    </row>
    <row r="272" spans="2:31" x14ac:dyDescent="0.35">
      <c r="B272" s="18" t="s">
        <v>42</v>
      </c>
      <c r="C272" s="14" t="s">
        <v>22</v>
      </c>
      <c r="D272" s="19"/>
      <c r="E272" s="19"/>
      <c r="F272" s="20"/>
      <c r="G272" s="21">
        <v>315.14180766666669</v>
      </c>
      <c r="H272" s="22">
        <f t="shared" si="155"/>
        <v>315.14180766666669</v>
      </c>
      <c r="I272" s="22">
        <f t="shared" si="154"/>
        <v>315.14180766666669</v>
      </c>
      <c r="J272" s="22">
        <f t="shared" si="154"/>
        <v>315.14180766666669</v>
      </c>
      <c r="K272" s="22">
        <f t="shared" si="154"/>
        <v>315.14180766666669</v>
      </c>
      <c r="L272" s="22">
        <f t="shared" si="154"/>
        <v>315.14180766666669</v>
      </c>
      <c r="M272" s="22">
        <f t="shared" si="154"/>
        <v>315.14180766666669</v>
      </c>
      <c r="N272" s="22">
        <f t="shared" si="154"/>
        <v>315.14180766666669</v>
      </c>
      <c r="O272" s="22">
        <f t="shared" si="154"/>
        <v>315.14180766666669</v>
      </c>
      <c r="P272" s="22">
        <f t="shared" si="154"/>
        <v>315.14180766666669</v>
      </c>
      <c r="Q272" s="22">
        <f t="shared" si="154"/>
        <v>315.14180766666669</v>
      </c>
      <c r="R272" s="22">
        <f t="shared" si="154"/>
        <v>315.14180766666669</v>
      </c>
      <c r="S272" s="22">
        <f t="shared" si="154"/>
        <v>315.14180766666669</v>
      </c>
      <c r="T272" s="22">
        <f t="shared" si="154"/>
        <v>315.14180766666669</v>
      </c>
      <c r="U272" s="17"/>
      <c r="V272" s="24" t="s">
        <v>88</v>
      </c>
      <c r="W272" s="25">
        <f>G274/G269</f>
        <v>0.11463226452905813</v>
      </c>
      <c r="X272" s="25">
        <f>W272*1.15</f>
        <v>0.13182710420841684</v>
      </c>
      <c r="Z272" s="90"/>
      <c r="AA272" s="90"/>
      <c r="AB272" s="90"/>
      <c r="AC272" s="90"/>
      <c r="AD272" s="90"/>
      <c r="AE272" s="90"/>
    </row>
    <row r="273" spans="2:24" x14ac:dyDescent="0.35">
      <c r="B273" s="18" t="s">
        <v>46</v>
      </c>
      <c r="C273" s="14" t="s">
        <v>22</v>
      </c>
      <c r="D273" s="19"/>
      <c r="E273" s="19"/>
      <c r="F273" s="20"/>
      <c r="G273" s="21">
        <f>688824.821753258/1000</f>
        <v>688.82482175325799</v>
      </c>
      <c r="H273" s="22">
        <f>G273</f>
        <v>688.82482175325799</v>
      </c>
      <c r="I273" s="22">
        <f t="shared" si="154"/>
        <v>688.82482175325799</v>
      </c>
      <c r="J273" s="22">
        <f t="shared" si="154"/>
        <v>688.82482175325799</v>
      </c>
      <c r="K273" s="22">
        <f t="shared" si="154"/>
        <v>688.82482175325799</v>
      </c>
      <c r="L273" s="22">
        <f t="shared" si="154"/>
        <v>688.82482175325799</v>
      </c>
      <c r="M273" s="22">
        <f t="shared" si="154"/>
        <v>688.82482175325799</v>
      </c>
      <c r="N273" s="22">
        <f t="shared" si="154"/>
        <v>688.82482175325799</v>
      </c>
      <c r="O273" s="22">
        <f t="shared" si="154"/>
        <v>688.82482175325799</v>
      </c>
      <c r="P273" s="22">
        <f t="shared" si="154"/>
        <v>688.82482175325799</v>
      </c>
      <c r="Q273" s="22">
        <f t="shared" si="154"/>
        <v>688.82482175325799</v>
      </c>
      <c r="R273" s="22">
        <f t="shared" si="154"/>
        <v>688.82482175325799</v>
      </c>
      <c r="S273" s="22">
        <f t="shared" si="154"/>
        <v>688.82482175325799</v>
      </c>
      <c r="T273" s="22">
        <f t="shared" si="154"/>
        <v>688.82482175325799</v>
      </c>
      <c r="U273" s="17"/>
      <c r="V273" s="26"/>
      <c r="W273" s="26"/>
      <c r="X273" s="26"/>
    </row>
    <row r="274" spans="2:24" x14ac:dyDescent="0.35">
      <c r="B274" s="18" t="s">
        <v>47</v>
      </c>
      <c r="C274" s="14" t="s">
        <v>22</v>
      </c>
      <c r="D274" s="19"/>
      <c r="E274" s="19"/>
      <c r="F274" s="20"/>
      <c r="G274" s="21">
        <v>266.94033333333334</v>
      </c>
      <c r="H274" s="22">
        <f t="shared" si="155"/>
        <v>266.94033333333334</v>
      </c>
      <c r="I274" s="22">
        <f t="shared" si="154"/>
        <v>266.94033333333334</v>
      </c>
      <c r="J274" s="22">
        <f t="shared" si="154"/>
        <v>266.94033333333334</v>
      </c>
      <c r="K274" s="22">
        <f t="shared" si="154"/>
        <v>266.94033333333334</v>
      </c>
      <c r="L274" s="22">
        <f t="shared" si="154"/>
        <v>266.94033333333334</v>
      </c>
      <c r="M274" s="22">
        <f t="shared" si="154"/>
        <v>266.94033333333334</v>
      </c>
      <c r="N274" s="22">
        <f t="shared" si="154"/>
        <v>266.94033333333334</v>
      </c>
      <c r="O274" s="22">
        <f t="shared" si="154"/>
        <v>266.94033333333334</v>
      </c>
      <c r="P274" s="22">
        <f t="shared" si="154"/>
        <v>266.94033333333334</v>
      </c>
      <c r="Q274" s="22">
        <f t="shared" si="154"/>
        <v>266.94033333333334</v>
      </c>
      <c r="R274" s="22">
        <f t="shared" si="154"/>
        <v>266.94033333333334</v>
      </c>
      <c r="S274" s="22">
        <f t="shared" si="154"/>
        <v>266.94033333333334</v>
      </c>
      <c r="T274" s="22">
        <f t="shared" si="154"/>
        <v>266.94033333333334</v>
      </c>
      <c r="U274" s="17"/>
      <c r="V274" s="26"/>
      <c r="W274" s="26"/>
      <c r="X274" s="26"/>
    </row>
    <row r="275" spans="2:24" x14ac:dyDescent="0.35">
      <c r="B275" s="18" t="s">
        <v>50</v>
      </c>
      <c r="C275" s="14" t="s">
        <v>22</v>
      </c>
      <c r="D275" s="19"/>
      <c r="E275" s="19"/>
      <c r="F275" s="19"/>
      <c r="G275" s="21">
        <v>45.22</v>
      </c>
      <c r="H275" s="22">
        <f t="shared" si="155"/>
        <v>45.22</v>
      </c>
      <c r="I275" s="22">
        <f t="shared" si="154"/>
        <v>45.22</v>
      </c>
      <c r="J275" s="22">
        <f t="shared" si="154"/>
        <v>45.22</v>
      </c>
      <c r="K275" s="22">
        <f t="shared" si="154"/>
        <v>45.22</v>
      </c>
      <c r="L275" s="22">
        <f t="shared" si="154"/>
        <v>45.22</v>
      </c>
      <c r="M275" s="22">
        <f t="shared" si="154"/>
        <v>45.22</v>
      </c>
      <c r="N275" s="22">
        <f t="shared" si="154"/>
        <v>45.22</v>
      </c>
      <c r="O275" s="22">
        <f t="shared" si="154"/>
        <v>45.22</v>
      </c>
      <c r="P275" s="22">
        <f t="shared" si="154"/>
        <v>45.22</v>
      </c>
      <c r="Q275" s="22">
        <f t="shared" si="154"/>
        <v>45.22</v>
      </c>
      <c r="R275" s="22">
        <f t="shared" si="154"/>
        <v>45.22</v>
      </c>
      <c r="S275" s="22">
        <f t="shared" si="154"/>
        <v>45.22</v>
      </c>
      <c r="T275" s="22">
        <f t="shared" si="154"/>
        <v>45.22</v>
      </c>
      <c r="U275" s="17"/>
      <c r="V275" s="26"/>
      <c r="W275" s="26"/>
      <c r="X275" s="26"/>
    </row>
    <row r="276" spans="2:24" hidden="1" x14ac:dyDescent="0.35">
      <c r="B276" s="18" t="s">
        <v>52</v>
      </c>
      <c r="C276" s="14" t="s">
        <v>22</v>
      </c>
      <c r="D276" s="19"/>
      <c r="E276" s="19"/>
      <c r="F276" s="19"/>
      <c r="G276" s="21"/>
      <c r="H276" s="22">
        <f t="shared" si="155"/>
        <v>0</v>
      </c>
      <c r="I276" s="22">
        <f t="shared" si="154"/>
        <v>0</v>
      </c>
      <c r="J276" s="22">
        <f t="shared" si="154"/>
        <v>0</v>
      </c>
      <c r="K276" s="22">
        <f t="shared" si="154"/>
        <v>0</v>
      </c>
      <c r="L276" s="22">
        <f t="shared" si="154"/>
        <v>0</v>
      </c>
      <c r="M276" s="22">
        <f t="shared" si="154"/>
        <v>0</v>
      </c>
      <c r="N276" s="22">
        <f t="shared" si="154"/>
        <v>0</v>
      </c>
      <c r="O276" s="22">
        <f t="shared" si="154"/>
        <v>0</v>
      </c>
      <c r="P276" s="22">
        <f t="shared" si="154"/>
        <v>0</v>
      </c>
      <c r="Q276" s="22">
        <f t="shared" si="154"/>
        <v>0</v>
      </c>
      <c r="R276" s="22">
        <f t="shared" si="154"/>
        <v>0</v>
      </c>
      <c r="S276" s="22">
        <f t="shared" si="154"/>
        <v>0</v>
      </c>
      <c r="T276" s="22">
        <f t="shared" si="154"/>
        <v>0</v>
      </c>
      <c r="U276" s="17"/>
      <c r="V276" s="26"/>
      <c r="W276" s="26"/>
      <c r="X276" s="26"/>
    </row>
    <row r="277" spans="2:24" x14ac:dyDescent="0.35">
      <c r="B277" s="27" t="s">
        <v>23</v>
      </c>
      <c r="C277" s="28" t="s">
        <v>22</v>
      </c>
      <c r="D277" s="29"/>
      <c r="E277" s="29"/>
      <c r="F277" s="29"/>
      <c r="G277" s="30"/>
      <c r="H277" s="30">
        <f>SUM(H272:H276)</f>
        <v>1316.1269627532581</v>
      </c>
      <c r="I277" s="30">
        <f t="shared" ref="I277:T277" si="157">SUM(I272:I276)</f>
        <v>1316.1269627532581</v>
      </c>
      <c r="J277" s="30">
        <f t="shared" si="157"/>
        <v>1316.1269627532581</v>
      </c>
      <c r="K277" s="30">
        <f t="shared" si="157"/>
        <v>1316.1269627532581</v>
      </c>
      <c r="L277" s="30">
        <f t="shared" si="157"/>
        <v>1316.1269627532581</v>
      </c>
      <c r="M277" s="30">
        <f t="shared" si="157"/>
        <v>1316.1269627532581</v>
      </c>
      <c r="N277" s="30">
        <f t="shared" si="157"/>
        <v>1316.1269627532581</v>
      </c>
      <c r="O277" s="30">
        <f t="shared" si="157"/>
        <v>1316.1269627532581</v>
      </c>
      <c r="P277" s="30">
        <f t="shared" si="157"/>
        <v>1316.1269627532581</v>
      </c>
      <c r="Q277" s="30">
        <f t="shared" si="157"/>
        <v>1316.1269627532581</v>
      </c>
      <c r="R277" s="30">
        <f t="shared" si="157"/>
        <v>1316.1269627532581</v>
      </c>
      <c r="S277" s="30">
        <f t="shared" si="157"/>
        <v>1316.1269627532581</v>
      </c>
      <c r="T277" s="30">
        <f t="shared" si="157"/>
        <v>1316.1269627532581</v>
      </c>
      <c r="U277" s="17"/>
      <c r="V277" s="26"/>
      <c r="W277" s="26"/>
      <c r="X277" s="26"/>
    </row>
    <row r="278" spans="2:24" x14ac:dyDescent="0.35">
      <c r="B278" s="76" t="s">
        <v>56</v>
      </c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6"/>
      <c r="V278" s="8"/>
      <c r="W278" s="8"/>
      <c r="X278" s="8"/>
    </row>
    <row r="279" spans="2:24" x14ac:dyDescent="0.35">
      <c r="B279" s="14" t="s">
        <v>40</v>
      </c>
      <c r="C279" s="14" t="s">
        <v>41</v>
      </c>
      <c r="D279" s="15"/>
      <c r="E279" s="15"/>
      <c r="F279" s="16"/>
      <c r="G279" s="77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9"/>
      <c r="U279" s="17"/>
      <c r="V279" s="26"/>
      <c r="W279" s="26"/>
      <c r="X279" s="26"/>
    </row>
    <row r="280" spans="2:24" x14ac:dyDescent="0.35">
      <c r="B280" s="18" t="s">
        <v>42</v>
      </c>
      <c r="C280" s="14" t="s">
        <v>18</v>
      </c>
      <c r="D280" s="19"/>
      <c r="E280" s="19"/>
      <c r="F280" s="20"/>
      <c r="G280" s="80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17"/>
      <c r="V280" s="26"/>
      <c r="W280" s="26"/>
      <c r="X280" s="26"/>
    </row>
    <row r="281" spans="2:24" x14ac:dyDescent="0.35">
      <c r="B281" s="18" t="s">
        <v>46</v>
      </c>
      <c r="C281" s="14" t="s">
        <v>18</v>
      </c>
      <c r="D281" s="19"/>
      <c r="E281" s="19"/>
      <c r="F281" s="20"/>
      <c r="G281" s="81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17"/>
      <c r="V281" s="26"/>
      <c r="W281" s="26"/>
      <c r="X281" s="26"/>
    </row>
    <row r="282" spans="2:24" x14ac:dyDescent="0.35">
      <c r="B282" s="18" t="s">
        <v>47</v>
      </c>
      <c r="C282" s="14" t="s">
        <v>48</v>
      </c>
      <c r="D282" s="19"/>
      <c r="E282" s="19"/>
      <c r="F282" s="20"/>
      <c r="G282" s="81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17"/>
      <c r="V282" s="26"/>
      <c r="W282" s="26"/>
      <c r="X282" s="26"/>
    </row>
    <row r="283" spans="2:24" x14ac:dyDescent="0.35">
      <c r="B283" s="18" t="s">
        <v>50</v>
      </c>
      <c r="C283" s="14" t="s">
        <v>18</v>
      </c>
      <c r="D283" s="19"/>
      <c r="E283" s="19"/>
      <c r="F283" s="20"/>
      <c r="G283" s="81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17"/>
      <c r="V283" s="26"/>
      <c r="W283" s="26"/>
      <c r="X283" s="26"/>
    </row>
    <row r="284" spans="2:24" hidden="1" x14ac:dyDescent="0.35">
      <c r="B284" s="18" t="s">
        <v>52</v>
      </c>
      <c r="C284" s="14" t="s">
        <v>18</v>
      </c>
      <c r="D284" s="19"/>
      <c r="E284" s="19"/>
      <c r="F284" s="20"/>
      <c r="G284" s="81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17"/>
      <c r="V284" s="26"/>
      <c r="W284" s="26"/>
      <c r="X284" s="26"/>
    </row>
    <row r="285" spans="2:24" x14ac:dyDescent="0.35">
      <c r="B285" s="18" t="s">
        <v>42</v>
      </c>
      <c r="C285" s="14" t="s">
        <v>22</v>
      </c>
      <c r="D285" s="19"/>
      <c r="E285" s="19"/>
      <c r="F285" s="20"/>
      <c r="G285" s="81"/>
      <c r="H285" s="22">
        <f t="shared" ref="H285:S285" si="158">H280*$X268</f>
        <v>0</v>
      </c>
      <c r="I285" s="22">
        <f t="shared" si="158"/>
        <v>0</v>
      </c>
      <c r="J285" s="22">
        <f t="shared" si="158"/>
        <v>0</v>
      </c>
      <c r="K285" s="22">
        <f t="shared" si="158"/>
        <v>0</v>
      </c>
      <c r="L285" s="22">
        <f t="shared" si="158"/>
        <v>0</v>
      </c>
      <c r="M285" s="22">
        <f t="shared" si="158"/>
        <v>0</v>
      </c>
      <c r="N285" s="22">
        <f t="shared" si="158"/>
        <v>0</v>
      </c>
      <c r="O285" s="22">
        <f t="shared" si="158"/>
        <v>0</v>
      </c>
      <c r="P285" s="22">
        <f t="shared" si="158"/>
        <v>0</v>
      </c>
      <c r="Q285" s="22">
        <f t="shared" si="158"/>
        <v>0</v>
      </c>
      <c r="R285" s="22">
        <f t="shared" si="158"/>
        <v>0</v>
      </c>
      <c r="S285" s="22">
        <f t="shared" si="158"/>
        <v>0</v>
      </c>
      <c r="T285" s="22">
        <f>T280*$X268</f>
        <v>0</v>
      </c>
      <c r="U285" s="17"/>
      <c r="V285" s="26"/>
      <c r="W285" s="26"/>
      <c r="X285" s="26"/>
    </row>
    <row r="286" spans="2:24" x14ac:dyDescent="0.35">
      <c r="B286" s="18" t="s">
        <v>46</v>
      </c>
      <c r="C286" s="14" t="s">
        <v>22</v>
      </c>
      <c r="D286" s="19"/>
      <c r="E286" s="19"/>
      <c r="F286" s="20"/>
      <c r="G286" s="81"/>
      <c r="H286" s="22">
        <f t="shared" ref="H286:S286" si="159">H281*$X269</f>
        <v>0</v>
      </c>
      <c r="I286" s="22">
        <f t="shared" si="159"/>
        <v>0</v>
      </c>
      <c r="J286" s="22">
        <f t="shared" si="159"/>
        <v>0</v>
      </c>
      <c r="K286" s="22">
        <f t="shared" si="159"/>
        <v>0</v>
      </c>
      <c r="L286" s="22">
        <f t="shared" si="159"/>
        <v>0</v>
      </c>
      <c r="M286" s="22">
        <f t="shared" si="159"/>
        <v>0</v>
      </c>
      <c r="N286" s="22">
        <f t="shared" si="159"/>
        <v>0</v>
      </c>
      <c r="O286" s="22">
        <f t="shared" si="159"/>
        <v>0</v>
      </c>
      <c r="P286" s="22">
        <f t="shared" si="159"/>
        <v>0</v>
      </c>
      <c r="Q286" s="22">
        <f t="shared" si="159"/>
        <v>0</v>
      </c>
      <c r="R286" s="22">
        <f t="shared" si="159"/>
        <v>0</v>
      </c>
      <c r="S286" s="22">
        <f t="shared" si="159"/>
        <v>0</v>
      </c>
      <c r="T286" s="22">
        <f>T281*$X269</f>
        <v>0</v>
      </c>
      <c r="U286" s="17"/>
      <c r="V286" s="26"/>
      <c r="W286" s="26"/>
      <c r="X286" s="26"/>
    </row>
    <row r="287" spans="2:24" x14ac:dyDescent="0.35">
      <c r="B287" s="18" t="s">
        <v>47</v>
      </c>
      <c r="C287" s="14" t="s">
        <v>22</v>
      </c>
      <c r="D287" s="19"/>
      <c r="E287" s="19"/>
      <c r="F287" s="20"/>
      <c r="G287" s="81"/>
      <c r="H287" s="22">
        <f t="shared" ref="H287:S287" si="160">H282*$X270</f>
        <v>0</v>
      </c>
      <c r="I287" s="22">
        <f t="shared" si="160"/>
        <v>0</v>
      </c>
      <c r="J287" s="22">
        <f t="shared" si="160"/>
        <v>0</v>
      </c>
      <c r="K287" s="22">
        <f t="shared" si="160"/>
        <v>0</v>
      </c>
      <c r="L287" s="22">
        <f t="shared" si="160"/>
        <v>0</v>
      </c>
      <c r="M287" s="22">
        <f t="shared" si="160"/>
        <v>0</v>
      </c>
      <c r="N287" s="22">
        <f t="shared" si="160"/>
        <v>0</v>
      </c>
      <c r="O287" s="22">
        <f t="shared" si="160"/>
        <v>0</v>
      </c>
      <c r="P287" s="22">
        <f t="shared" si="160"/>
        <v>0</v>
      </c>
      <c r="Q287" s="22">
        <f t="shared" si="160"/>
        <v>0</v>
      </c>
      <c r="R287" s="22">
        <f t="shared" si="160"/>
        <v>0</v>
      </c>
      <c r="S287" s="22">
        <f t="shared" si="160"/>
        <v>0</v>
      </c>
      <c r="T287" s="22">
        <f>T282*$X270</f>
        <v>0</v>
      </c>
      <c r="U287" s="17"/>
      <c r="V287" s="26"/>
      <c r="W287" s="26"/>
      <c r="X287" s="26"/>
    </row>
    <row r="288" spans="2:24" x14ac:dyDescent="0.35">
      <c r="B288" s="18" t="s">
        <v>50</v>
      </c>
      <c r="C288" s="14" t="s">
        <v>22</v>
      </c>
      <c r="D288" s="19"/>
      <c r="E288" s="19"/>
      <c r="F288" s="19"/>
      <c r="G288" s="81"/>
      <c r="H288" s="22">
        <f t="shared" ref="H288:S288" si="161">H283*$X272</f>
        <v>0</v>
      </c>
      <c r="I288" s="22">
        <f t="shared" si="161"/>
        <v>0</v>
      </c>
      <c r="J288" s="22">
        <f t="shared" si="161"/>
        <v>0</v>
      </c>
      <c r="K288" s="22">
        <f t="shared" si="161"/>
        <v>0</v>
      </c>
      <c r="L288" s="22">
        <f t="shared" si="161"/>
        <v>0</v>
      </c>
      <c r="M288" s="22">
        <f t="shared" si="161"/>
        <v>0</v>
      </c>
      <c r="N288" s="22">
        <f t="shared" si="161"/>
        <v>0</v>
      </c>
      <c r="O288" s="22">
        <f t="shared" si="161"/>
        <v>0</v>
      </c>
      <c r="P288" s="22">
        <f t="shared" si="161"/>
        <v>0</v>
      </c>
      <c r="Q288" s="22">
        <f t="shared" si="161"/>
        <v>0</v>
      </c>
      <c r="R288" s="22">
        <f t="shared" si="161"/>
        <v>0</v>
      </c>
      <c r="S288" s="22">
        <f t="shared" si="161"/>
        <v>0</v>
      </c>
      <c r="T288" s="22">
        <f>T283*$X272</f>
        <v>0</v>
      </c>
      <c r="U288" s="17"/>
      <c r="V288" s="26"/>
      <c r="W288" s="26"/>
      <c r="X288" s="26"/>
    </row>
    <row r="289" spans="2:24" hidden="1" x14ac:dyDescent="0.35">
      <c r="B289" s="18" t="s">
        <v>52</v>
      </c>
      <c r="C289" s="14" t="s">
        <v>22</v>
      </c>
      <c r="D289" s="19"/>
      <c r="E289" s="19"/>
      <c r="F289" s="19"/>
      <c r="G289" s="32"/>
      <c r="H289" s="22">
        <f t="shared" ref="H289:T289" si="162">H284*$Y273</f>
        <v>0</v>
      </c>
      <c r="I289" s="22">
        <f t="shared" si="162"/>
        <v>0</v>
      </c>
      <c r="J289" s="22">
        <f t="shared" si="162"/>
        <v>0</v>
      </c>
      <c r="K289" s="22">
        <f t="shared" si="162"/>
        <v>0</v>
      </c>
      <c r="L289" s="22">
        <f t="shared" si="162"/>
        <v>0</v>
      </c>
      <c r="M289" s="22">
        <f t="shared" si="162"/>
        <v>0</v>
      </c>
      <c r="N289" s="22">
        <f t="shared" si="162"/>
        <v>0</v>
      </c>
      <c r="O289" s="22">
        <f t="shared" si="162"/>
        <v>0</v>
      </c>
      <c r="P289" s="22">
        <f t="shared" si="162"/>
        <v>0</v>
      </c>
      <c r="Q289" s="22">
        <f t="shared" si="162"/>
        <v>0</v>
      </c>
      <c r="R289" s="22">
        <f t="shared" si="162"/>
        <v>0</v>
      </c>
      <c r="S289" s="22">
        <f t="shared" si="162"/>
        <v>0</v>
      </c>
      <c r="T289" s="23">
        <f t="shared" si="162"/>
        <v>0</v>
      </c>
      <c r="U289" s="17"/>
      <c r="V289" s="26"/>
      <c r="W289" s="26"/>
      <c r="X289" s="26"/>
    </row>
    <row r="290" spans="2:24" x14ac:dyDescent="0.35">
      <c r="B290" s="27" t="s">
        <v>23</v>
      </c>
      <c r="C290" s="28" t="s">
        <v>22</v>
      </c>
      <c r="D290" s="29"/>
      <c r="E290" s="29"/>
      <c r="F290" s="29"/>
      <c r="G290" s="27"/>
      <c r="H290" s="30">
        <f>SUM(H285:H289)</f>
        <v>0</v>
      </c>
      <c r="I290" s="30">
        <f t="shared" ref="I290:T290" si="163">SUM(I285:I289)</f>
        <v>0</v>
      </c>
      <c r="J290" s="30">
        <f t="shared" si="163"/>
        <v>0</v>
      </c>
      <c r="K290" s="30">
        <f t="shared" si="163"/>
        <v>0</v>
      </c>
      <c r="L290" s="30">
        <f t="shared" si="163"/>
        <v>0</v>
      </c>
      <c r="M290" s="30">
        <f t="shared" si="163"/>
        <v>0</v>
      </c>
      <c r="N290" s="30">
        <f t="shared" si="163"/>
        <v>0</v>
      </c>
      <c r="O290" s="30">
        <f t="shared" si="163"/>
        <v>0</v>
      </c>
      <c r="P290" s="30">
        <f t="shared" si="163"/>
        <v>0</v>
      </c>
      <c r="Q290" s="30">
        <f t="shared" si="163"/>
        <v>0</v>
      </c>
      <c r="R290" s="30">
        <f t="shared" si="163"/>
        <v>0</v>
      </c>
      <c r="S290" s="30">
        <f t="shared" si="163"/>
        <v>0</v>
      </c>
      <c r="T290" s="30">
        <f t="shared" si="163"/>
        <v>0</v>
      </c>
      <c r="U290" s="17"/>
      <c r="V290" s="26"/>
      <c r="W290" s="26"/>
      <c r="X290" s="26"/>
    </row>
    <row r="291" spans="2:24" x14ac:dyDescent="0.35">
      <c r="B291" s="76" t="s">
        <v>57</v>
      </c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6"/>
      <c r="V291" s="8"/>
      <c r="W291" s="8"/>
      <c r="X291" s="8"/>
    </row>
    <row r="292" spans="2:24" x14ac:dyDescent="0.35">
      <c r="B292" s="14" t="s">
        <v>40</v>
      </c>
      <c r="C292" s="14" t="s">
        <v>41</v>
      </c>
      <c r="D292" s="15"/>
      <c r="E292" s="15"/>
      <c r="F292" s="16"/>
      <c r="G292" s="77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9"/>
      <c r="U292" s="17"/>
      <c r="V292" s="41"/>
      <c r="W292" s="41"/>
      <c r="X292" s="41"/>
    </row>
    <row r="293" spans="2:24" x14ac:dyDescent="0.35">
      <c r="B293" s="18" t="s">
        <v>42</v>
      </c>
      <c r="C293" s="14" t="s">
        <v>18</v>
      </c>
      <c r="D293" s="19"/>
      <c r="E293" s="19"/>
      <c r="F293" s="20"/>
      <c r="G293" s="80"/>
      <c r="H293" s="22">
        <f t="shared" ref="H293:T302" si="164">H267-H280</f>
        <v>58.443266666666666</v>
      </c>
      <c r="I293" s="22">
        <f t="shared" si="164"/>
        <v>58.443266666666666</v>
      </c>
      <c r="J293" s="22">
        <f t="shared" si="164"/>
        <v>58.443266666666666</v>
      </c>
      <c r="K293" s="22">
        <f t="shared" si="164"/>
        <v>58.443266666666666</v>
      </c>
      <c r="L293" s="22">
        <f t="shared" si="164"/>
        <v>58.443266666666666</v>
      </c>
      <c r="M293" s="22">
        <f t="shared" si="164"/>
        <v>58.443266666666666</v>
      </c>
      <c r="N293" s="22">
        <f t="shared" si="164"/>
        <v>58.443266666666666</v>
      </c>
      <c r="O293" s="22">
        <f t="shared" si="164"/>
        <v>58.443266666666666</v>
      </c>
      <c r="P293" s="22">
        <f t="shared" si="164"/>
        <v>58.443266666666666</v>
      </c>
      <c r="Q293" s="22">
        <f t="shared" si="164"/>
        <v>58.443266666666666</v>
      </c>
      <c r="R293" s="22">
        <f t="shared" si="164"/>
        <v>58.443266666666666</v>
      </c>
      <c r="S293" s="22">
        <f t="shared" si="164"/>
        <v>58.443266666666666</v>
      </c>
      <c r="T293" s="22">
        <f t="shared" ref="T293" si="165">T267-T280</f>
        <v>58.443266666666666</v>
      </c>
      <c r="U293" s="17"/>
      <c r="V293" s="41"/>
      <c r="W293" s="41"/>
      <c r="X293" s="41"/>
    </row>
    <row r="294" spans="2:24" x14ac:dyDescent="0.35">
      <c r="B294" s="18" t="s">
        <v>46</v>
      </c>
      <c r="C294" s="14" t="s">
        <v>18</v>
      </c>
      <c r="D294" s="19"/>
      <c r="E294" s="19"/>
      <c r="F294" s="20"/>
      <c r="G294" s="81"/>
      <c r="H294" s="22">
        <f t="shared" si="164"/>
        <v>297.49843444243874</v>
      </c>
      <c r="I294" s="22">
        <f t="shared" si="164"/>
        <v>297.49843444243874</v>
      </c>
      <c r="J294" s="22">
        <f t="shared" si="164"/>
        <v>297.49843444243874</v>
      </c>
      <c r="K294" s="22">
        <f t="shared" si="164"/>
        <v>297.49843444243874</v>
      </c>
      <c r="L294" s="22">
        <f t="shared" si="164"/>
        <v>297.49843444243874</v>
      </c>
      <c r="M294" s="22">
        <f t="shared" si="164"/>
        <v>297.49843444243874</v>
      </c>
      <c r="N294" s="22">
        <f t="shared" si="164"/>
        <v>297.49843444243874</v>
      </c>
      <c r="O294" s="22">
        <f t="shared" si="164"/>
        <v>297.49843444243874</v>
      </c>
      <c r="P294" s="22">
        <f t="shared" si="164"/>
        <v>297.49843444243874</v>
      </c>
      <c r="Q294" s="22">
        <f t="shared" si="164"/>
        <v>297.49843444243874</v>
      </c>
      <c r="R294" s="22">
        <f t="shared" si="164"/>
        <v>297.49843444243874</v>
      </c>
      <c r="S294" s="22">
        <f t="shared" si="164"/>
        <v>297.49843444243874</v>
      </c>
      <c r="T294" s="22">
        <f t="shared" ref="T294" si="166">T268-T281</f>
        <v>297.49843444243874</v>
      </c>
      <c r="U294" s="17"/>
      <c r="V294" s="41"/>
      <c r="W294" s="41"/>
      <c r="X294" s="41"/>
    </row>
    <row r="295" spans="2:24" x14ac:dyDescent="0.35">
      <c r="B295" s="18" t="s">
        <v>47</v>
      </c>
      <c r="C295" s="14" t="s">
        <v>48</v>
      </c>
      <c r="D295" s="19"/>
      <c r="E295" s="19"/>
      <c r="F295" s="20"/>
      <c r="G295" s="81"/>
      <c r="H295" s="22">
        <f t="shared" si="164"/>
        <v>2328.6666666666665</v>
      </c>
      <c r="I295" s="22">
        <f t="shared" si="164"/>
        <v>2328.6666666666665</v>
      </c>
      <c r="J295" s="22">
        <f t="shared" si="164"/>
        <v>2328.6666666666665</v>
      </c>
      <c r="K295" s="22">
        <f t="shared" si="164"/>
        <v>2328.6666666666665</v>
      </c>
      <c r="L295" s="22">
        <f t="shared" si="164"/>
        <v>2328.6666666666665</v>
      </c>
      <c r="M295" s="22">
        <f t="shared" si="164"/>
        <v>2328.6666666666665</v>
      </c>
      <c r="N295" s="22">
        <f t="shared" si="164"/>
        <v>2328.6666666666665</v>
      </c>
      <c r="O295" s="22">
        <f t="shared" si="164"/>
        <v>2328.6666666666665</v>
      </c>
      <c r="P295" s="22">
        <f t="shared" si="164"/>
        <v>2328.6666666666665</v>
      </c>
      <c r="Q295" s="22">
        <f t="shared" si="164"/>
        <v>2328.6666666666665</v>
      </c>
      <c r="R295" s="22">
        <f t="shared" si="164"/>
        <v>2328.6666666666665</v>
      </c>
      <c r="S295" s="22">
        <f t="shared" si="164"/>
        <v>2328.6666666666665</v>
      </c>
      <c r="T295" s="22">
        <f t="shared" ref="T295" si="167">T269-T282</f>
        <v>2328.6666666666665</v>
      </c>
      <c r="U295" s="17"/>
      <c r="V295" s="41"/>
      <c r="W295" s="41"/>
      <c r="X295" s="41"/>
    </row>
    <row r="296" spans="2:24" hidden="1" x14ac:dyDescent="0.35">
      <c r="B296" s="18" t="s">
        <v>50</v>
      </c>
      <c r="C296" s="14" t="s">
        <v>18</v>
      </c>
      <c r="D296" s="19"/>
      <c r="E296" s="19"/>
      <c r="F296" s="20"/>
      <c r="G296" s="81"/>
      <c r="H296" s="22">
        <f t="shared" si="164"/>
        <v>36.36</v>
      </c>
      <c r="I296" s="22">
        <f t="shared" si="164"/>
        <v>36.36</v>
      </c>
      <c r="J296" s="22">
        <f t="shared" si="164"/>
        <v>36.36</v>
      </c>
      <c r="K296" s="22">
        <f t="shared" si="164"/>
        <v>36.36</v>
      </c>
      <c r="L296" s="22">
        <f t="shared" si="164"/>
        <v>36.36</v>
      </c>
      <c r="M296" s="22">
        <f t="shared" si="164"/>
        <v>36.36</v>
      </c>
      <c r="N296" s="22">
        <f t="shared" si="164"/>
        <v>36.36</v>
      </c>
      <c r="O296" s="22">
        <f t="shared" si="164"/>
        <v>36.36</v>
      </c>
      <c r="P296" s="22">
        <f t="shared" si="164"/>
        <v>36.36</v>
      </c>
      <c r="Q296" s="22">
        <f t="shared" si="164"/>
        <v>36.36</v>
      </c>
      <c r="R296" s="22">
        <f t="shared" si="164"/>
        <v>36.36</v>
      </c>
      <c r="S296" s="22">
        <f t="shared" si="164"/>
        <v>36.36</v>
      </c>
      <c r="T296" s="22">
        <f t="shared" ref="T296" si="168">T270-T283</f>
        <v>36.36</v>
      </c>
      <c r="U296" s="17"/>
      <c r="V296" s="41"/>
      <c r="W296" s="41"/>
      <c r="X296" s="41"/>
    </row>
    <row r="297" spans="2:24" hidden="1" x14ac:dyDescent="0.35">
      <c r="B297" s="18" t="s">
        <v>52</v>
      </c>
      <c r="C297" s="14" t="s">
        <v>18</v>
      </c>
      <c r="D297" s="19"/>
      <c r="E297" s="19"/>
      <c r="F297" s="20"/>
      <c r="G297" s="81"/>
      <c r="H297" s="22">
        <f t="shared" si="164"/>
        <v>0</v>
      </c>
      <c r="I297" s="22">
        <f t="shared" si="164"/>
        <v>0</v>
      </c>
      <c r="J297" s="22">
        <f t="shared" si="164"/>
        <v>0</v>
      </c>
      <c r="K297" s="22">
        <f t="shared" si="164"/>
        <v>0</v>
      </c>
      <c r="L297" s="22">
        <f t="shared" si="164"/>
        <v>0</v>
      </c>
      <c r="M297" s="22">
        <f t="shared" si="164"/>
        <v>0</v>
      </c>
      <c r="N297" s="22">
        <f t="shared" si="164"/>
        <v>0</v>
      </c>
      <c r="O297" s="22">
        <f t="shared" si="164"/>
        <v>0</v>
      </c>
      <c r="P297" s="22">
        <f t="shared" si="164"/>
        <v>0</v>
      </c>
      <c r="Q297" s="22">
        <f t="shared" si="164"/>
        <v>0</v>
      </c>
      <c r="R297" s="22">
        <f t="shared" si="164"/>
        <v>0</v>
      </c>
      <c r="S297" s="22">
        <f t="shared" si="164"/>
        <v>0</v>
      </c>
      <c r="T297" s="22">
        <f t="shared" ref="T297" si="169">T271-T284</f>
        <v>0</v>
      </c>
      <c r="U297" s="17"/>
      <c r="V297" s="41"/>
      <c r="W297" s="41"/>
      <c r="X297" s="41"/>
    </row>
    <row r="298" spans="2:24" x14ac:dyDescent="0.35">
      <c r="B298" s="18" t="s">
        <v>42</v>
      </c>
      <c r="C298" s="14" t="s">
        <v>22</v>
      </c>
      <c r="D298" s="19"/>
      <c r="E298" s="19"/>
      <c r="F298" s="20"/>
      <c r="G298" s="81"/>
      <c r="H298" s="22">
        <f t="shared" si="164"/>
        <v>315.14180766666669</v>
      </c>
      <c r="I298" s="22">
        <f t="shared" si="164"/>
        <v>315.14180766666669</v>
      </c>
      <c r="J298" s="22">
        <f t="shared" si="164"/>
        <v>315.14180766666669</v>
      </c>
      <c r="K298" s="22">
        <f t="shared" si="164"/>
        <v>315.14180766666669</v>
      </c>
      <c r="L298" s="22">
        <f t="shared" si="164"/>
        <v>315.14180766666669</v>
      </c>
      <c r="M298" s="22">
        <f t="shared" si="164"/>
        <v>315.14180766666669</v>
      </c>
      <c r="N298" s="22">
        <f t="shared" si="164"/>
        <v>315.14180766666669</v>
      </c>
      <c r="O298" s="22">
        <f t="shared" si="164"/>
        <v>315.14180766666669</v>
      </c>
      <c r="P298" s="22">
        <f t="shared" si="164"/>
        <v>315.14180766666669</v>
      </c>
      <c r="Q298" s="22">
        <f t="shared" si="164"/>
        <v>315.14180766666669</v>
      </c>
      <c r="R298" s="22">
        <f t="shared" si="164"/>
        <v>315.14180766666669</v>
      </c>
      <c r="S298" s="22">
        <f t="shared" si="164"/>
        <v>315.14180766666669</v>
      </c>
      <c r="T298" s="22">
        <f t="shared" ref="T298" si="170">T272-T285</f>
        <v>315.14180766666669</v>
      </c>
      <c r="U298" s="17"/>
      <c r="V298" s="41"/>
      <c r="W298" s="41"/>
      <c r="X298" s="41"/>
    </row>
    <row r="299" spans="2:24" x14ac:dyDescent="0.35">
      <c r="B299" s="18" t="s">
        <v>46</v>
      </c>
      <c r="C299" s="14" t="s">
        <v>22</v>
      </c>
      <c r="D299" s="19"/>
      <c r="E299" s="19"/>
      <c r="F299" s="20"/>
      <c r="G299" s="81"/>
      <c r="H299" s="22">
        <f t="shared" si="164"/>
        <v>688.82482175325799</v>
      </c>
      <c r="I299" s="22">
        <f t="shared" si="164"/>
        <v>688.82482175325799</v>
      </c>
      <c r="J299" s="22">
        <f t="shared" si="164"/>
        <v>688.82482175325799</v>
      </c>
      <c r="K299" s="22">
        <f t="shared" si="164"/>
        <v>688.82482175325799</v>
      </c>
      <c r="L299" s="22">
        <f t="shared" si="164"/>
        <v>688.82482175325799</v>
      </c>
      <c r="M299" s="22">
        <f t="shared" si="164"/>
        <v>688.82482175325799</v>
      </c>
      <c r="N299" s="22">
        <f t="shared" si="164"/>
        <v>688.82482175325799</v>
      </c>
      <c r="O299" s="22">
        <f t="shared" si="164"/>
        <v>688.82482175325799</v>
      </c>
      <c r="P299" s="22">
        <f t="shared" si="164"/>
        <v>688.82482175325799</v>
      </c>
      <c r="Q299" s="22">
        <f t="shared" si="164"/>
        <v>688.82482175325799</v>
      </c>
      <c r="R299" s="22">
        <f t="shared" si="164"/>
        <v>688.82482175325799</v>
      </c>
      <c r="S299" s="22">
        <f t="shared" si="164"/>
        <v>688.82482175325799</v>
      </c>
      <c r="T299" s="22">
        <f t="shared" ref="T299" si="171">T273-T286</f>
        <v>688.82482175325799</v>
      </c>
      <c r="U299" s="17"/>
      <c r="V299" s="26"/>
      <c r="W299" s="26"/>
      <c r="X299" s="26"/>
    </row>
    <row r="300" spans="2:24" x14ac:dyDescent="0.35">
      <c r="B300" s="18" t="s">
        <v>47</v>
      </c>
      <c r="C300" s="14" t="s">
        <v>22</v>
      </c>
      <c r="D300" s="19"/>
      <c r="E300" s="19"/>
      <c r="F300" s="20"/>
      <c r="G300" s="81"/>
      <c r="H300" s="22">
        <f t="shared" si="164"/>
        <v>266.94033333333334</v>
      </c>
      <c r="I300" s="22">
        <f t="shared" si="164"/>
        <v>266.94033333333334</v>
      </c>
      <c r="J300" s="22">
        <f t="shared" si="164"/>
        <v>266.94033333333334</v>
      </c>
      <c r="K300" s="22">
        <f t="shared" si="164"/>
        <v>266.94033333333334</v>
      </c>
      <c r="L300" s="22">
        <f t="shared" si="164"/>
        <v>266.94033333333334</v>
      </c>
      <c r="M300" s="22">
        <f t="shared" si="164"/>
        <v>266.94033333333334</v>
      </c>
      <c r="N300" s="22">
        <f t="shared" si="164"/>
        <v>266.94033333333334</v>
      </c>
      <c r="O300" s="22">
        <f t="shared" si="164"/>
        <v>266.94033333333334</v>
      </c>
      <c r="P300" s="22">
        <f t="shared" si="164"/>
        <v>266.94033333333334</v>
      </c>
      <c r="Q300" s="22">
        <f t="shared" si="164"/>
        <v>266.94033333333334</v>
      </c>
      <c r="R300" s="22">
        <f t="shared" si="164"/>
        <v>266.94033333333334</v>
      </c>
      <c r="S300" s="22">
        <f t="shared" si="164"/>
        <v>266.94033333333334</v>
      </c>
      <c r="T300" s="22">
        <f t="shared" ref="T300" si="172">T274-T287</f>
        <v>266.94033333333334</v>
      </c>
      <c r="U300" s="17"/>
      <c r="V300" s="26"/>
      <c r="W300" s="26"/>
      <c r="X300" s="26"/>
    </row>
    <row r="301" spans="2:24" hidden="1" x14ac:dyDescent="0.35">
      <c r="B301" s="18" t="s">
        <v>50</v>
      </c>
      <c r="C301" s="14" t="s">
        <v>22</v>
      </c>
      <c r="D301" s="19"/>
      <c r="E301" s="19"/>
      <c r="F301" s="19"/>
      <c r="G301" s="81"/>
      <c r="H301" s="22">
        <f t="shared" si="164"/>
        <v>45.22</v>
      </c>
      <c r="I301" s="22">
        <f t="shared" si="164"/>
        <v>45.22</v>
      </c>
      <c r="J301" s="22">
        <f t="shared" si="164"/>
        <v>45.22</v>
      </c>
      <c r="K301" s="22">
        <f t="shared" si="164"/>
        <v>45.22</v>
      </c>
      <c r="L301" s="22">
        <f t="shared" si="164"/>
        <v>45.22</v>
      </c>
      <c r="M301" s="22">
        <f t="shared" si="164"/>
        <v>45.22</v>
      </c>
      <c r="N301" s="22">
        <f t="shared" si="164"/>
        <v>45.22</v>
      </c>
      <c r="O301" s="22">
        <f t="shared" si="164"/>
        <v>45.22</v>
      </c>
      <c r="P301" s="22">
        <f t="shared" si="164"/>
        <v>45.22</v>
      </c>
      <c r="Q301" s="22">
        <f t="shared" si="164"/>
        <v>45.22</v>
      </c>
      <c r="R301" s="22">
        <f t="shared" si="164"/>
        <v>45.22</v>
      </c>
      <c r="S301" s="22">
        <f t="shared" si="164"/>
        <v>45.22</v>
      </c>
      <c r="T301" s="23">
        <f t="shared" si="164"/>
        <v>45.22</v>
      </c>
      <c r="U301" s="17"/>
      <c r="V301" s="26"/>
      <c r="W301" s="26"/>
      <c r="X301" s="26"/>
    </row>
    <row r="302" spans="2:24" hidden="1" x14ac:dyDescent="0.35">
      <c r="B302" s="18" t="s">
        <v>52</v>
      </c>
      <c r="C302" s="14" t="s">
        <v>22</v>
      </c>
      <c r="D302" s="19"/>
      <c r="E302" s="19"/>
      <c r="F302" s="19"/>
      <c r="G302" s="32"/>
      <c r="H302" s="22">
        <f t="shared" si="164"/>
        <v>0</v>
      </c>
      <c r="I302" s="22">
        <f t="shared" si="164"/>
        <v>0</v>
      </c>
      <c r="J302" s="22">
        <f t="shared" si="164"/>
        <v>0</v>
      </c>
      <c r="K302" s="22">
        <f t="shared" si="164"/>
        <v>0</v>
      </c>
      <c r="L302" s="22">
        <f t="shared" si="164"/>
        <v>0</v>
      </c>
      <c r="M302" s="22">
        <f t="shared" si="164"/>
        <v>0</v>
      </c>
      <c r="N302" s="22">
        <f t="shared" si="164"/>
        <v>0</v>
      </c>
      <c r="O302" s="22">
        <f t="shared" si="164"/>
        <v>0</v>
      </c>
      <c r="P302" s="22">
        <f t="shared" si="164"/>
        <v>0</v>
      </c>
      <c r="Q302" s="22">
        <f t="shared" si="164"/>
        <v>0</v>
      </c>
      <c r="R302" s="22">
        <f t="shared" si="164"/>
        <v>0</v>
      </c>
      <c r="S302" s="22">
        <f t="shared" si="164"/>
        <v>0</v>
      </c>
      <c r="T302" s="22">
        <f t="shared" si="164"/>
        <v>0</v>
      </c>
      <c r="U302" s="17"/>
      <c r="V302" s="26"/>
      <c r="W302" s="26"/>
      <c r="X302" s="26"/>
    </row>
    <row r="303" spans="2:24" x14ac:dyDescent="0.35">
      <c r="B303" s="27" t="s">
        <v>23</v>
      </c>
      <c r="C303" s="28" t="s">
        <v>22</v>
      </c>
      <c r="D303" s="29"/>
      <c r="E303" s="29"/>
      <c r="F303" s="29"/>
      <c r="G303" s="27"/>
      <c r="H303" s="30">
        <f>SUM(H298:H302)</f>
        <v>1316.1269627532581</v>
      </c>
      <c r="I303" s="30">
        <f t="shared" ref="I303:T303" si="173">SUM(I298:I302)</f>
        <v>1316.1269627532581</v>
      </c>
      <c r="J303" s="30">
        <f t="shared" si="173"/>
        <v>1316.1269627532581</v>
      </c>
      <c r="K303" s="30">
        <f t="shared" si="173"/>
        <v>1316.1269627532581</v>
      </c>
      <c r="L303" s="30">
        <f t="shared" si="173"/>
        <v>1316.1269627532581</v>
      </c>
      <c r="M303" s="30">
        <f t="shared" si="173"/>
        <v>1316.1269627532581</v>
      </c>
      <c r="N303" s="30">
        <f t="shared" si="173"/>
        <v>1316.1269627532581</v>
      </c>
      <c r="O303" s="30">
        <f t="shared" si="173"/>
        <v>1316.1269627532581</v>
      </c>
      <c r="P303" s="30">
        <f t="shared" si="173"/>
        <v>1316.1269627532581</v>
      </c>
      <c r="Q303" s="30">
        <f t="shared" si="173"/>
        <v>1316.1269627532581</v>
      </c>
      <c r="R303" s="30">
        <f t="shared" si="173"/>
        <v>1316.1269627532581</v>
      </c>
      <c r="S303" s="30">
        <f t="shared" si="173"/>
        <v>1316.1269627532581</v>
      </c>
      <c r="T303" s="30">
        <f t="shared" si="173"/>
        <v>1316.1269627532581</v>
      </c>
      <c r="U303" s="17"/>
      <c r="V303" s="26"/>
      <c r="W303" s="26"/>
      <c r="X303" s="26"/>
    </row>
    <row r="304" spans="2:24" x14ac:dyDescent="0.3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8"/>
      <c r="W304" s="8"/>
      <c r="X304" s="8"/>
    </row>
    <row r="305" spans="2:24" x14ac:dyDescent="0.35">
      <c r="B305" s="82" t="str">
        <f>'E2 Údaje a hodnotící tabulky1 '!B134</f>
        <v>Domov seniorů TGM Beroun, p. o.</v>
      </c>
      <c r="C305" s="83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  <c r="R305" s="83"/>
      <c r="S305" s="83"/>
      <c r="T305" s="84"/>
      <c r="U305" s="6"/>
      <c r="V305" s="8"/>
      <c r="W305" s="8"/>
      <c r="X305" s="8"/>
    </row>
    <row r="306" spans="2:24" x14ac:dyDescent="0.35">
      <c r="B306" s="85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7"/>
      <c r="U306" s="6"/>
      <c r="V306" s="8"/>
      <c r="W306" s="8"/>
      <c r="X306" s="8"/>
    </row>
    <row r="307" spans="2:24" x14ac:dyDescent="0.35">
      <c r="B307" s="42" t="s">
        <v>36</v>
      </c>
      <c r="C307" s="10">
        <v>12</v>
      </c>
      <c r="D307" s="11"/>
      <c r="E307" s="11"/>
      <c r="F307" s="12" t="s">
        <v>37</v>
      </c>
      <c r="G307" s="12" t="s">
        <v>38</v>
      </c>
      <c r="H307" s="12">
        <f>H264</f>
        <v>0</v>
      </c>
      <c r="I307" s="12">
        <f t="shared" ref="I307:S307" si="174">I264</f>
        <v>2023</v>
      </c>
      <c r="J307" s="12">
        <f t="shared" si="174"/>
        <v>2024</v>
      </c>
      <c r="K307" s="12">
        <f t="shared" si="174"/>
        <v>2025</v>
      </c>
      <c r="L307" s="12">
        <f t="shared" si="174"/>
        <v>2026</v>
      </c>
      <c r="M307" s="12">
        <f t="shared" si="174"/>
        <v>2027</v>
      </c>
      <c r="N307" s="12">
        <f t="shared" si="174"/>
        <v>2028</v>
      </c>
      <c r="O307" s="12">
        <f t="shared" si="174"/>
        <v>2029</v>
      </c>
      <c r="P307" s="12">
        <f t="shared" si="174"/>
        <v>2030</v>
      </c>
      <c r="Q307" s="12">
        <f t="shared" si="174"/>
        <v>2031</v>
      </c>
      <c r="R307" s="12">
        <f t="shared" si="174"/>
        <v>2032</v>
      </c>
      <c r="S307" s="12">
        <f t="shared" si="174"/>
        <v>2033</v>
      </c>
      <c r="T307" s="12">
        <v>2034</v>
      </c>
      <c r="U307" s="13"/>
      <c r="V307" s="13"/>
      <c r="W307" s="13"/>
      <c r="X307" s="13"/>
    </row>
    <row r="308" spans="2:24" x14ac:dyDescent="0.35">
      <c r="B308" s="88" t="s">
        <v>39</v>
      </c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6"/>
      <c r="V308" s="8"/>
      <c r="W308" s="8"/>
      <c r="X308" s="8"/>
    </row>
    <row r="309" spans="2:24" x14ac:dyDescent="0.35">
      <c r="B309" s="14" t="s">
        <v>40</v>
      </c>
      <c r="C309" s="14" t="s">
        <v>41</v>
      </c>
      <c r="D309" s="15"/>
      <c r="E309" s="15"/>
      <c r="F309" s="16"/>
      <c r="G309" s="77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9"/>
      <c r="U309" s="17"/>
      <c r="V309" s="89" t="s">
        <v>43</v>
      </c>
      <c r="W309" s="89" t="s">
        <v>44</v>
      </c>
      <c r="X309" s="89" t="s">
        <v>45</v>
      </c>
    </row>
    <row r="310" spans="2:24" x14ac:dyDescent="0.35">
      <c r="B310" s="18" t="s">
        <v>42</v>
      </c>
      <c r="C310" s="14" t="s">
        <v>18</v>
      </c>
      <c r="D310" s="19"/>
      <c r="E310" s="19"/>
      <c r="F310" s="20"/>
      <c r="G310" s="21">
        <v>273.02566666666667</v>
      </c>
      <c r="H310" s="22">
        <f>G310</f>
        <v>273.02566666666667</v>
      </c>
      <c r="I310" s="22">
        <f t="shared" ref="I310:T319" si="175">H310</f>
        <v>273.02566666666667</v>
      </c>
      <c r="J310" s="22">
        <f t="shared" si="175"/>
        <v>273.02566666666667</v>
      </c>
      <c r="K310" s="22">
        <f t="shared" si="175"/>
        <v>273.02566666666667</v>
      </c>
      <c r="L310" s="22">
        <f t="shared" si="175"/>
        <v>273.02566666666667</v>
      </c>
      <c r="M310" s="22">
        <f t="shared" si="175"/>
        <v>273.02566666666667</v>
      </c>
      <c r="N310" s="22">
        <f t="shared" si="175"/>
        <v>273.02566666666667</v>
      </c>
      <c r="O310" s="22">
        <f t="shared" si="175"/>
        <v>273.02566666666667</v>
      </c>
      <c r="P310" s="22">
        <f t="shared" si="175"/>
        <v>273.02566666666667</v>
      </c>
      <c r="Q310" s="22">
        <f t="shared" si="175"/>
        <v>273.02566666666667</v>
      </c>
      <c r="R310" s="22">
        <f t="shared" si="175"/>
        <v>273.02566666666667</v>
      </c>
      <c r="S310" s="22">
        <f t="shared" si="175"/>
        <v>273.02566666666667</v>
      </c>
      <c r="T310" s="22">
        <f t="shared" si="175"/>
        <v>273.02566666666667</v>
      </c>
      <c r="U310" s="17"/>
      <c r="V310" s="89"/>
      <c r="W310" s="89"/>
      <c r="X310" s="89"/>
    </row>
    <row r="311" spans="2:24" x14ac:dyDescent="0.35">
      <c r="B311" s="18" t="s">
        <v>46</v>
      </c>
      <c r="C311" s="14" t="s">
        <v>18</v>
      </c>
      <c r="D311" s="19"/>
      <c r="E311" s="19"/>
      <c r="F311" s="20"/>
      <c r="G311" s="21">
        <v>346.40805449941388</v>
      </c>
      <c r="H311" s="22">
        <f>G311</f>
        <v>346.40805449941388</v>
      </c>
      <c r="I311" s="22">
        <f>G311</f>
        <v>346.40805449941388</v>
      </c>
      <c r="J311" s="22">
        <f t="shared" si="175"/>
        <v>346.40805449941388</v>
      </c>
      <c r="K311" s="22">
        <f t="shared" si="175"/>
        <v>346.40805449941388</v>
      </c>
      <c r="L311" s="22">
        <f t="shared" si="175"/>
        <v>346.40805449941388</v>
      </c>
      <c r="M311" s="22">
        <f t="shared" si="175"/>
        <v>346.40805449941388</v>
      </c>
      <c r="N311" s="22">
        <f t="shared" si="175"/>
        <v>346.40805449941388</v>
      </c>
      <c r="O311" s="22">
        <f t="shared" si="175"/>
        <v>346.40805449941388</v>
      </c>
      <c r="P311" s="22">
        <f t="shared" si="175"/>
        <v>346.40805449941388</v>
      </c>
      <c r="Q311" s="22">
        <f t="shared" si="175"/>
        <v>346.40805449941388</v>
      </c>
      <c r="R311" s="22">
        <f t="shared" si="175"/>
        <v>346.40805449941388</v>
      </c>
      <c r="S311" s="22">
        <f t="shared" si="175"/>
        <v>346.40805449941388</v>
      </c>
      <c r="T311" s="22">
        <f t="shared" si="175"/>
        <v>346.40805449941388</v>
      </c>
      <c r="U311" s="17"/>
      <c r="V311" s="24" t="s">
        <v>49</v>
      </c>
      <c r="W311" s="25">
        <f>G315/G310</f>
        <v>4.8099030425749572</v>
      </c>
      <c r="X311" s="25">
        <f>W311*1.21</f>
        <v>5.8199826815156976</v>
      </c>
    </row>
    <row r="312" spans="2:24" x14ac:dyDescent="0.35">
      <c r="B312" s="18" t="s">
        <v>47</v>
      </c>
      <c r="C312" s="14" t="s">
        <v>48</v>
      </c>
      <c r="D312" s="19"/>
      <c r="E312" s="19"/>
      <c r="F312" s="20"/>
      <c r="G312" s="21">
        <v>5538.333333333333</v>
      </c>
      <c r="H312" s="22">
        <f t="shared" ref="H311:H319" si="176">G312</f>
        <v>5538.333333333333</v>
      </c>
      <c r="I312" s="22">
        <f t="shared" si="175"/>
        <v>5538.333333333333</v>
      </c>
      <c r="J312" s="22">
        <f t="shared" si="175"/>
        <v>5538.333333333333</v>
      </c>
      <c r="K312" s="22">
        <f t="shared" si="175"/>
        <v>5538.333333333333</v>
      </c>
      <c r="L312" s="22">
        <f t="shared" si="175"/>
        <v>5538.333333333333</v>
      </c>
      <c r="M312" s="22">
        <f t="shared" si="175"/>
        <v>5538.333333333333</v>
      </c>
      <c r="N312" s="22">
        <f t="shared" si="175"/>
        <v>5538.333333333333</v>
      </c>
      <c r="O312" s="22">
        <f t="shared" si="175"/>
        <v>5538.333333333333</v>
      </c>
      <c r="P312" s="22">
        <f t="shared" si="175"/>
        <v>5538.333333333333</v>
      </c>
      <c r="Q312" s="22">
        <f t="shared" si="175"/>
        <v>5538.333333333333</v>
      </c>
      <c r="R312" s="22">
        <f t="shared" si="175"/>
        <v>5538.333333333333</v>
      </c>
      <c r="S312" s="22">
        <f t="shared" si="175"/>
        <v>5538.333333333333</v>
      </c>
      <c r="T312" s="22">
        <f t="shared" si="175"/>
        <v>5538.333333333333</v>
      </c>
      <c r="U312" s="17"/>
      <c r="V312" s="24" t="s">
        <v>51</v>
      </c>
      <c r="W312" s="25">
        <f>G316/G311</f>
        <v>2.1661725228645592</v>
      </c>
      <c r="X312" s="25">
        <f>W312*1.15</f>
        <v>2.4910984012942428</v>
      </c>
    </row>
    <row r="313" spans="2:24" hidden="1" x14ac:dyDescent="0.35">
      <c r="B313" s="18" t="s">
        <v>50</v>
      </c>
      <c r="C313" s="14" t="s">
        <v>18</v>
      </c>
      <c r="D313" s="19"/>
      <c r="E313" s="19"/>
      <c r="F313" s="20"/>
      <c r="G313" s="21"/>
      <c r="H313" s="22">
        <f t="shared" si="176"/>
        <v>0</v>
      </c>
      <c r="I313" s="22">
        <f t="shared" si="175"/>
        <v>0</v>
      </c>
      <c r="J313" s="22">
        <f t="shared" si="175"/>
        <v>0</v>
      </c>
      <c r="K313" s="22">
        <f t="shared" si="175"/>
        <v>0</v>
      </c>
      <c r="L313" s="22">
        <f t="shared" si="175"/>
        <v>0</v>
      </c>
      <c r="M313" s="22">
        <f t="shared" si="175"/>
        <v>0</v>
      </c>
      <c r="N313" s="22">
        <f t="shared" si="175"/>
        <v>0</v>
      </c>
      <c r="O313" s="22">
        <f t="shared" si="175"/>
        <v>0</v>
      </c>
      <c r="P313" s="22">
        <f t="shared" si="175"/>
        <v>0</v>
      </c>
      <c r="Q313" s="22">
        <f t="shared" si="175"/>
        <v>0</v>
      </c>
      <c r="R313" s="22">
        <f t="shared" si="175"/>
        <v>0</v>
      </c>
      <c r="S313" s="22">
        <f t="shared" si="175"/>
        <v>0</v>
      </c>
      <c r="T313" s="22">
        <f t="shared" si="175"/>
        <v>0</v>
      </c>
      <c r="U313" s="17"/>
      <c r="V313" s="24" t="s">
        <v>58</v>
      </c>
      <c r="W313" s="25"/>
      <c r="X313" s="25"/>
    </row>
    <row r="314" spans="2:24" hidden="1" x14ac:dyDescent="0.35">
      <c r="B314" s="18" t="s">
        <v>52</v>
      </c>
      <c r="C314" s="14" t="s">
        <v>18</v>
      </c>
      <c r="D314" s="19"/>
      <c r="E314" s="19"/>
      <c r="F314" s="20"/>
      <c r="G314" s="21"/>
      <c r="H314" s="22">
        <f t="shared" si="176"/>
        <v>0</v>
      </c>
      <c r="I314" s="22">
        <f t="shared" si="175"/>
        <v>0</v>
      </c>
      <c r="J314" s="22">
        <f t="shared" si="175"/>
        <v>0</v>
      </c>
      <c r="K314" s="22">
        <f t="shared" si="175"/>
        <v>0</v>
      </c>
      <c r="L314" s="22">
        <f t="shared" si="175"/>
        <v>0</v>
      </c>
      <c r="M314" s="22">
        <f t="shared" si="175"/>
        <v>0</v>
      </c>
      <c r="N314" s="22">
        <f t="shared" si="175"/>
        <v>0</v>
      </c>
      <c r="O314" s="22">
        <f t="shared" si="175"/>
        <v>0</v>
      </c>
      <c r="P314" s="22">
        <f t="shared" si="175"/>
        <v>0</v>
      </c>
      <c r="Q314" s="22">
        <f t="shared" si="175"/>
        <v>0</v>
      </c>
      <c r="R314" s="22">
        <f t="shared" si="175"/>
        <v>0</v>
      </c>
      <c r="S314" s="22">
        <f t="shared" si="175"/>
        <v>0</v>
      </c>
      <c r="T314" s="22">
        <f t="shared" si="175"/>
        <v>0</v>
      </c>
      <c r="U314" s="17"/>
      <c r="V314" s="24"/>
      <c r="W314" s="25"/>
      <c r="X314" s="25"/>
    </row>
    <row r="315" spans="2:24" x14ac:dyDescent="0.35">
      <c r="B315" s="18" t="s">
        <v>42</v>
      </c>
      <c r="C315" s="14" t="s">
        <v>22</v>
      </c>
      <c r="D315" s="19"/>
      <c r="E315" s="19"/>
      <c r="F315" s="20"/>
      <c r="G315" s="21">
        <v>1313.226984801056</v>
      </c>
      <c r="H315" s="22">
        <f t="shared" si="176"/>
        <v>1313.226984801056</v>
      </c>
      <c r="I315" s="22">
        <f t="shared" si="175"/>
        <v>1313.226984801056</v>
      </c>
      <c r="J315" s="22">
        <f t="shared" si="175"/>
        <v>1313.226984801056</v>
      </c>
      <c r="K315" s="22">
        <f t="shared" si="175"/>
        <v>1313.226984801056</v>
      </c>
      <c r="L315" s="22">
        <f t="shared" si="175"/>
        <v>1313.226984801056</v>
      </c>
      <c r="M315" s="22">
        <f t="shared" si="175"/>
        <v>1313.226984801056</v>
      </c>
      <c r="N315" s="22">
        <f t="shared" si="175"/>
        <v>1313.226984801056</v>
      </c>
      <c r="O315" s="22">
        <f t="shared" si="175"/>
        <v>1313.226984801056</v>
      </c>
      <c r="P315" s="22">
        <f t="shared" si="175"/>
        <v>1313.226984801056</v>
      </c>
      <c r="Q315" s="22">
        <f t="shared" si="175"/>
        <v>1313.226984801056</v>
      </c>
      <c r="R315" s="22">
        <f t="shared" si="175"/>
        <v>1313.226984801056</v>
      </c>
      <c r="S315" s="22">
        <f t="shared" si="175"/>
        <v>1313.226984801056</v>
      </c>
      <c r="T315" s="22">
        <f t="shared" si="175"/>
        <v>1313.226984801056</v>
      </c>
      <c r="U315" s="17"/>
      <c r="V315" s="24" t="s">
        <v>88</v>
      </c>
      <c r="W315" s="25">
        <f>G317/G312</f>
        <v>9.6170628949744208E-2</v>
      </c>
      <c r="X315" s="25">
        <f>W315*1.15</f>
        <v>0.11059622329220584</v>
      </c>
    </row>
    <row r="316" spans="2:24" x14ac:dyDescent="0.35">
      <c r="B316" s="18" t="s">
        <v>46</v>
      </c>
      <c r="C316" s="14" t="s">
        <v>22</v>
      </c>
      <c r="D316" s="19"/>
      <c r="E316" s="19"/>
      <c r="F316" s="20"/>
      <c r="G316" s="21">
        <f>750379.609355599/1000</f>
        <v>750.37960935559909</v>
      </c>
      <c r="H316" s="22">
        <f>G316</f>
        <v>750.37960935559909</v>
      </c>
      <c r="I316" s="22">
        <f t="shared" si="175"/>
        <v>750.37960935559909</v>
      </c>
      <c r="J316" s="22">
        <f t="shared" si="175"/>
        <v>750.37960935559909</v>
      </c>
      <c r="K316" s="22">
        <f t="shared" si="175"/>
        <v>750.37960935559909</v>
      </c>
      <c r="L316" s="22">
        <f t="shared" si="175"/>
        <v>750.37960935559909</v>
      </c>
      <c r="M316" s="22">
        <f t="shared" si="175"/>
        <v>750.37960935559909</v>
      </c>
      <c r="N316" s="22">
        <f t="shared" si="175"/>
        <v>750.37960935559909</v>
      </c>
      <c r="O316" s="22">
        <f t="shared" si="175"/>
        <v>750.37960935559909</v>
      </c>
      <c r="P316" s="22">
        <f t="shared" si="175"/>
        <v>750.37960935559909</v>
      </c>
      <c r="Q316" s="22">
        <f t="shared" si="175"/>
        <v>750.37960935559909</v>
      </c>
      <c r="R316" s="22">
        <f t="shared" si="175"/>
        <v>750.37960935559909</v>
      </c>
      <c r="S316" s="22">
        <f t="shared" si="175"/>
        <v>750.37960935559909</v>
      </c>
      <c r="T316" s="22">
        <f t="shared" si="175"/>
        <v>750.37960935559909</v>
      </c>
      <c r="U316" s="17"/>
      <c r="V316" s="26"/>
      <c r="W316" s="26"/>
      <c r="X316" s="26"/>
    </row>
    <row r="317" spans="2:24" x14ac:dyDescent="0.35">
      <c r="B317" s="18" t="s">
        <v>47</v>
      </c>
      <c r="C317" s="14" t="s">
        <v>22</v>
      </c>
      <c r="D317" s="19"/>
      <c r="E317" s="19"/>
      <c r="F317" s="20"/>
      <c r="G317" s="21">
        <v>532.625</v>
      </c>
      <c r="H317" s="22">
        <f t="shared" si="176"/>
        <v>532.625</v>
      </c>
      <c r="I317" s="22">
        <f t="shared" si="175"/>
        <v>532.625</v>
      </c>
      <c r="J317" s="22">
        <f t="shared" si="175"/>
        <v>532.625</v>
      </c>
      <c r="K317" s="22">
        <f t="shared" si="175"/>
        <v>532.625</v>
      </c>
      <c r="L317" s="22">
        <f t="shared" si="175"/>
        <v>532.625</v>
      </c>
      <c r="M317" s="22">
        <f t="shared" si="175"/>
        <v>532.625</v>
      </c>
      <c r="N317" s="22">
        <f t="shared" si="175"/>
        <v>532.625</v>
      </c>
      <c r="O317" s="22">
        <f t="shared" si="175"/>
        <v>532.625</v>
      </c>
      <c r="P317" s="22">
        <f t="shared" si="175"/>
        <v>532.625</v>
      </c>
      <c r="Q317" s="22">
        <f t="shared" si="175"/>
        <v>532.625</v>
      </c>
      <c r="R317" s="22">
        <f t="shared" si="175"/>
        <v>532.625</v>
      </c>
      <c r="S317" s="22">
        <f t="shared" si="175"/>
        <v>532.625</v>
      </c>
      <c r="T317" s="22">
        <f t="shared" si="175"/>
        <v>532.625</v>
      </c>
      <c r="U317" s="17"/>
      <c r="V317" s="26"/>
      <c r="W317" s="26"/>
      <c r="X317" s="26"/>
    </row>
    <row r="318" spans="2:24" hidden="1" x14ac:dyDescent="0.35">
      <c r="B318" s="18" t="s">
        <v>50</v>
      </c>
      <c r="C318" s="14" t="s">
        <v>22</v>
      </c>
      <c r="D318" s="19"/>
      <c r="E318" s="19"/>
      <c r="F318" s="19"/>
      <c r="G318" s="21"/>
      <c r="H318" s="22">
        <f t="shared" si="176"/>
        <v>0</v>
      </c>
      <c r="I318" s="22">
        <f t="shared" si="175"/>
        <v>0</v>
      </c>
      <c r="J318" s="22">
        <f t="shared" si="175"/>
        <v>0</v>
      </c>
      <c r="K318" s="22">
        <f t="shared" si="175"/>
        <v>0</v>
      </c>
      <c r="L318" s="22">
        <f t="shared" si="175"/>
        <v>0</v>
      </c>
      <c r="M318" s="22">
        <f t="shared" si="175"/>
        <v>0</v>
      </c>
      <c r="N318" s="22">
        <f t="shared" si="175"/>
        <v>0</v>
      </c>
      <c r="O318" s="22">
        <f t="shared" si="175"/>
        <v>0</v>
      </c>
      <c r="P318" s="22">
        <f t="shared" si="175"/>
        <v>0</v>
      </c>
      <c r="Q318" s="22">
        <f t="shared" si="175"/>
        <v>0</v>
      </c>
      <c r="R318" s="22">
        <f t="shared" si="175"/>
        <v>0</v>
      </c>
      <c r="S318" s="22">
        <f t="shared" si="175"/>
        <v>0</v>
      </c>
      <c r="T318" s="23">
        <f t="shared" si="175"/>
        <v>0</v>
      </c>
      <c r="U318" s="17"/>
      <c r="V318" s="26"/>
      <c r="W318" s="26"/>
      <c r="X318" s="26"/>
    </row>
    <row r="319" spans="2:24" hidden="1" x14ac:dyDescent="0.35">
      <c r="B319" s="18" t="s">
        <v>52</v>
      </c>
      <c r="C319" s="14" t="s">
        <v>22</v>
      </c>
      <c r="D319" s="19"/>
      <c r="E319" s="19"/>
      <c r="F319" s="19"/>
      <c r="G319" s="21"/>
      <c r="H319" s="22">
        <f t="shared" si="176"/>
        <v>0</v>
      </c>
      <c r="I319" s="22">
        <f t="shared" si="175"/>
        <v>0</v>
      </c>
      <c r="J319" s="22">
        <f t="shared" si="175"/>
        <v>0</v>
      </c>
      <c r="K319" s="22">
        <f t="shared" si="175"/>
        <v>0</v>
      </c>
      <c r="L319" s="22">
        <f t="shared" si="175"/>
        <v>0</v>
      </c>
      <c r="M319" s="22">
        <f t="shared" si="175"/>
        <v>0</v>
      </c>
      <c r="N319" s="22">
        <f t="shared" si="175"/>
        <v>0</v>
      </c>
      <c r="O319" s="22">
        <f t="shared" si="175"/>
        <v>0</v>
      </c>
      <c r="P319" s="22">
        <f t="shared" si="175"/>
        <v>0</v>
      </c>
      <c r="Q319" s="22">
        <f t="shared" si="175"/>
        <v>0</v>
      </c>
      <c r="R319" s="22">
        <f t="shared" si="175"/>
        <v>0</v>
      </c>
      <c r="S319" s="22">
        <f t="shared" si="175"/>
        <v>0</v>
      </c>
      <c r="T319" s="22">
        <f t="shared" si="175"/>
        <v>0</v>
      </c>
      <c r="U319" s="17"/>
      <c r="V319" s="26"/>
      <c r="W319" s="26"/>
      <c r="X319" s="26"/>
    </row>
    <row r="320" spans="2:24" x14ac:dyDescent="0.35">
      <c r="B320" s="27" t="s">
        <v>23</v>
      </c>
      <c r="C320" s="28" t="s">
        <v>22</v>
      </c>
      <c r="D320" s="29"/>
      <c r="E320" s="29"/>
      <c r="F320" s="29"/>
      <c r="G320" s="30"/>
      <c r="H320" s="30">
        <f>SUM(H315:H319)</f>
        <v>2596.2315941566549</v>
      </c>
      <c r="I320" s="30">
        <f t="shared" ref="I320:T320" si="177">SUM(I315:I319)</f>
        <v>2596.2315941566549</v>
      </c>
      <c r="J320" s="30">
        <f t="shared" si="177"/>
        <v>2596.2315941566549</v>
      </c>
      <c r="K320" s="30">
        <f t="shared" si="177"/>
        <v>2596.2315941566549</v>
      </c>
      <c r="L320" s="30">
        <f t="shared" si="177"/>
        <v>2596.2315941566549</v>
      </c>
      <c r="M320" s="30">
        <f t="shared" si="177"/>
        <v>2596.2315941566549</v>
      </c>
      <c r="N320" s="30">
        <f t="shared" si="177"/>
        <v>2596.2315941566549</v>
      </c>
      <c r="O320" s="30">
        <f t="shared" si="177"/>
        <v>2596.2315941566549</v>
      </c>
      <c r="P320" s="30">
        <f t="shared" si="177"/>
        <v>2596.2315941566549</v>
      </c>
      <c r="Q320" s="30">
        <f t="shared" si="177"/>
        <v>2596.2315941566549</v>
      </c>
      <c r="R320" s="30">
        <f t="shared" si="177"/>
        <v>2596.2315941566549</v>
      </c>
      <c r="S320" s="30">
        <f t="shared" si="177"/>
        <v>2596.2315941566549</v>
      </c>
      <c r="T320" s="30">
        <f t="shared" si="177"/>
        <v>2596.2315941566549</v>
      </c>
      <c r="U320" s="17"/>
      <c r="V320" s="26"/>
      <c r="W320" s="26"/>
      <c r="X320" s="26"/>
    </row>
    <row r="321" spans="2:24" x14ac:dyDescent="0.35">
      <c r="B321" s="76" t="s">
        <v>56</v>
      </c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6"/>
      <c r="V321" s="8"/>
      <c r="W321" s="8"/>
      <c r="X321" s="8"/>
    </row>
    <row r="322" spans="2:24" x14ac:dyDescent="0.35">
      <c r="B322" s="14" t="s">
        <v>40</v>
      </c>
      <c r="C322" s="14" t="s">
        <v>41</v>
      </c>
      <c r="D322" s="15"/>
      <c r="E322" s="15"/>
      <c r="F322" s="16"/>
      <c r="G322" s="77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9"/>
      <c r="U322" s="17"/>
      <c r="V322" s="26"/>
      <c r="W322" s="26"/>
      <c r="X322" s="26"/>
    </row>
    <row r="323" spans="2:24" x14ac:dyDescent="0.35">
      <c r="B323" s="18" t="s">
        <v>42</v>
      </c>
      <c r="C323" s="14" t="s">
        <v>18</v>
      </c>
      <c r="D323" s="19"/>
      <c r="E323" s="19"/>
      <c r="F323" s="20"/>
      <c r="G323" s="80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17"/>
      <c r="V323" s="26"/>
      <c r="W323" s="26"/>
      <c r="X323" s="26"/>
    </row>
    <row r="324" spans="2:24" x14ac:dyDescent="0.35">
      <c r="B324" s="18" t="s">
        <v>46</v>
      </c>
      <c r="C324" s="14" t="s">
        <v>18</v>
      </c>
      <c r="D324" s="19"/>
      <c r="E324" s="19"/>
      <c r="F324" s="20"/>
      <c r="G324" s="81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17"/>
      <c r="V324" s="26"/>
      <c r="W324" s="26"/>
      <c r="X324" s="26"/>
    </row>
    <row r="325" spans="2:24" x14ac:dyDescent="0.35">
      <c r="B325" s="18" t="s">
        <v>47</v>
      </c>
      <c r="C325" s="14" t="s">
        <v>48</v>
      </c>
      <c r="D325" s="19"/>
      <c r="E325" s="19"/>
      <c r="F325" s="20"/>
      <c r="G325" s="81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17"/>
      <c r="V325" s="26"/>
      <c r="W325" s="26"/>
      <c r="X325" s="26"/>
    </row>
    <row r="326" spans="2:24" hidden="1" x14ac:dyDescent="0.35">
      <c r="B326" s="18" t="s">
        <v>50</v>
      </c>
      <c r="C326" s="14" t="s">
        <v>18</v>
      </c>
      <c r="D326" s="19"/>
      <c r="E326" s="19"/>
      <c r="F326" s="20"/>
      <c r="G326" s="81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17"/>
      <c r="V326" s="26"/>
      <c r="W326" s="26"/>
      <c r="X326" s="26"/>
    </row>
    <row r="327" spans="2:24" hidden="1" x14ac:dyDescent="0.35">
      <c r="B327" s="18" t="s">
        <v>52</v>
      </c>
      <c r="C327" s="14" t="s">
        <v>18</v>
      </c>
      <c r="D327" s="19"/>
      <c r="E327" s="19"/>
      <c r="F327" s="20"/>
      <c r="G327" s="81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17"/>
      <c r="V327" s="26"/>
      <c r="W327" s="26"/>
      <c r="X327" s="26"/>
    </row>
    <row r="328" spans="2:24" x14ac:dyDescent="0.35">
      <c r="B328" s="18" t="s">
        <v>42</v>
      </c>
      <c r="C328" s="14" t="s">
        <v>22</v>
      </c>
      <c r="D328" s="19"/>
      <c r="E328" s="19"/>
      <c r="F328" s="20"/>
      <c r="G328" s="81"/>
      <c r="H328" s="22">
        <f t="shared" ref="H328:S328" si="178">H323*$X311</f>
        <v>0</v>
      </c>
      <c r="I328" s="22">
        <f t="shared" si="178"/>
        <v>0</v>
      </c>
      <c r="J328" s="22">
        <f t="shared" si="178"/>
        <v>0</v>
      </c>
      <c r="K328" s="22">
        <f t="shared" si="178"/>
        <v>0</v>
      </c>
      <c r="L328" s="22">
        <f t="shared" si="178"/>
        <v>0</v>
      </c>
      <c r="M328" s="22">
        <f t="shared" si="178"/>
        <v>0</v>
      </c>
      <c r="N328" s="22">
        <f t="shared" si="178"/>
        <v>0</v>
      </c>
      <c r="O328" s="22">
        <f t="shared" si="178"/>
        <v>0</v>
      </c>
      <c r="P328" s="22">
        <f t="shared" si="178"/>
        <v>0</v>
      </c>
      <c r="Q328" s="22">
        <f t="shared" si="178"/>
        <v>0</v>
      </c>
      <c r="R328" s="22">
        <f t="shared" si="178"/>
        <v>0</v>
      </c>
      <c r="S328" s="22">
        <f t="shared" si="178"/>
        <v>0</v>
      </c>
      <c r="T328" s="22">
        <f>T323*$X311</f>
        <v>0</v>
      </c>
      <c r="U328" s="17"/>
      <c r="V328" s="26"/>
      <c r="W328" s="26"/>
      <c r="X328" s="26"/>
    </row>
    <row r="329" spans="2:24" x14ac:dyDescent="0.35">
      <c r="B329" s="18" t="s">
        <v>46</v>
      </c>
      <c r="C329" s="14" t="s">
        <v>22</v>
      </c>
      <c r="D329" s="19"/>
      <c r="E329" s="19"/>
      <c r="F329" s="20"/>
      <c r="G329" s="81"/>
      <c r="H329" s="22">
        <f t="shared" ref="H329:S329" si="179">H324*$X312</f>
        <v>0</v>
      </c>
      <c r="I329" s="22">
        <f t="shared" si="179"/>
        <v>0</v>
      </c>
      <c r="J329" s="22">
        <f t="shared" si="179"/>
        <v>0</v>
      </c>
      <c r="K329" s="22">
        <f t="shared" si="179"/>
        <v>0</v>
      </c>
      <c r="L329" s="22">
        <f t="shared" si="179"/>
        <v>0</v>
      </c>
      <c r="M329" s="22">
        <f t="shared" si="179"/>
        <v>0</v>
      </c>
      <c r="N329" s="22">
        <f t="shared" si="179"/>
        <v>0</v>
      </c>
      <c r="O329" s="22">
        <f t="shared" si="179"/>
        <v>0</v>
      </c>
      <c r="P329" s="22">
        <f t="shared" si="179"/>
        <v>0</v>
      </c>
      <c r="Q329" s="22">
        <f t="shared" si="179"/>
        <v>0</v>
      </c>
      <c r="R329" s="22">
        <f t="shared" si="179"/>
        <v>0</v>
      </c>
      <c r="S329" s="22">
        <f t="shared" si="179"/>
        <v>0</v>
      </c>
      <c r="T329" s="22">
        <f>T324*$X312</f>
        <v>0</v>
      </c>
      <c r="U329" s="17"/>
      <c r="V329" s="26"/>
      <c r="W329" s="26"/>
      <c r="X329" s="26"/>
    </row>
    <row r="330" spans="2:24" x14ac:dyDescent="0.35">
      <c r="B330" s="18" t="s">
        <v>47</v>
      </c>
      <c r="C330" s="14" t="s">
        <v>22</v>
      </c>
      <c r="D330" s="19"/>
      <c r="E330" s="19"/>
      <c r="F330" s="20"/>
      <c r="G330" s="81"/>
      <c r="H330" s="22">
        <f t="shared" ref="H330:S330" si="180">H325*$X315</f>
        <v>0</v>
      </c>
      <c r="I330" s="22">
        <f t="shared" si="180"/>
        <v>0</v>
      </c>
      <c r="J330" s="22">
        <f t="shared" si="180"/>
        <v>0</v>
      </c>
      <c r="K330" s="22">
        <f t="shared" si="180"/>
        <v>0</v>
      </c>
      <c r="L330" s="22">
        <f t="shared" si="180"/>
        <v>0</v>
      </c>
      <c r="M330" s="22">
        <f t="shared" si="180"/>
        <v>0</v>
      </c>
      <c r="N330" s="22">
        <f t="shared" si="180"/>
        <v>0</v>
      </c>
      <c r="O330" s="22">
        <f t="shared" si="180"/>
        <v>0</v>
      </c>
      <c r="P330" s="22">
        <f t="shared" si="180"/>
        <v>0</v>
      </c>
      <c r="Q330" s="22">
        <f t="shared" si="180"/>
        <v>0</v>
      </c>
      <c r="R330" s="22">
        <f t="shared" si="180"/>
        <v>0</v>
      </c>
      <c r="S330" s="22">
        <f t="shared" si="180"/>
        <v>0</v>
      </c>
      <c r="T330" s="22">
        <f>T325*$X315</f>
        <v>0</v>
      </c>
      <c r="U330" s="17"/>
      <c r="V330" s="26"/>
      <c r="W330" s="26"/>
      <c r="X330" s="26"/>
    </row>
    <row r="331" spans="2:24" hidden="1" x14ac:dyDescent="0.35">
      <c r="B331" s="18" t="s">
        <v>50</v>
      </c>
      <c r="C331" s="14" t="s">
        <v>22</v>
      </c>
      <c r="D331" s="19"/>
      <c r="E331" s="19"/>
      <c r="F331" s="19"/>
      <c r="G331" s="81"/>
      <c r="H331" s="22">
        <f t="shared" ref="H331:T332" si="181">H326*$Y315</f>
        <v>0</v>
      </c>
      <c r="I331" s="22">
        <f t="shared" si="181"/>
        <v>0</v>
      </c>
      <c r="J331" s="22">
        <f t="shared" si="181"/>
        <v>0</v>
      </c>
      <c r="K331" s="22">
        <f t="shared" si="181"/>
        <v>0</v>
      </c>
      <c r="L331" s="22">
        <f t="shared" si="181"/>
        <v>0</v>
      </c>
      <c r="M331" s="22">
        <f t="shared" si="181"/>
        <v>0</v>
      </c>
      <c r="N331" s="22">
        <f t="shared" si="181"/>
        <v>0</v>
      </c>
      <c r="O331" s="22">
        <f t="shared" si="181"/>
        <v>0</v>
      </c>
      <c r="P331" s="22">
        <f t="shared" si="181"/>
        <v>0</v>
      </c>
      <c r="Q331" s="22">
        <f t="shared" si="181"/>
        <v>0</v>
      </c>
      <c r="R331" s="22">
        <f t="shared" si="181"/>
        <v>0</v>
      </c>
      <c r="S331" s="22">
        <f t="shared" si="181"/>
        <v>0</v>
      </c>
      <c r="T331" s="23">
        <f t="shared" si="181"/>
        <v>0</v>
      </c>
      <c r="U331" s="17"/>
      <c r="V331" s="26"/>
      <c r="W331" s="26"/>
      <c r="X331" s="26"/>
    </row>
    <row r="332" spans="2:24" hidden="1" x14ac:dyDescent="0.35">
      <c r="B332" s="18" t="s">
        <v>52</v>
      </c>
      <c r="C332" s="14" t="s">
        <v>22</v>
      </c>
      <c r="D332" s="19"/>
      <c r="E332" s="19"/>
      <c r="F332" s="19"/>
      <c r="G332" s="32"/>
      <c r="H332" s="22">
        <f t="shared" si="181"/>
        <v>0</v>
      </c>
      <c r="I332" s="22">
        <f t="shared" si="181"/>
        <v>0</v>
      </c>
      <c r="J332" s="22">
        <f t="shared" si="181"/>
        <v>0</v>
      </c>
      <c r="K332" s="22">
        <f t="shared" si="181"/>
        <v>0</v>
      </c>
      <c r="L332" s="22">
        <f t="shared" si="181"/>
        <v>0</v>
      </c>
      <c r="M332" s="22">
        <f t="shared" si="181"/>
        <v>0</v>
      </c>
      <c r="N332" s="22">
        <f t="shared" si="181"/>
        <v>0</v>
      </c>
      <c r="O332" s="22">
        <f t="shared" si="181"/>
        <v>0</v>
      </c>
      <c r="P332" s="22">
        <f t="shared" si="181"/>
        <v>0</v>
      </c>
      <c r="Q332" s="22">
        <f t="shared" si="181"/>
        <v>0</v>
      </c>
      <c r="R332" s="22">
        <f t="shared" si="181"/>
        <v>0</v>
      </c>
      <c r="S332" s="22">
        <f t="shared" si="181"/>
        <v>0</v>
      </c>
      <c r="T332" s="23">
        <f t="shared" si="181"/>
        <v>0</v>
      </c>
      <c r="U332" s="17"/>
      <c r="V332" s="26"/>
      <c r="W332" s="26"/>
      <c r="X332" s="26"/>
    </row>
    <row r="333" spans="2:24" x14ac:dyDescent="0.35">
      <c r="B333" s="27" t="s">
        <v>23</v>
      </c>
      <c r="C333" s="28" t="s">
        <v>22</v>
      </c>
      <c r="D333" s="29"/>
      <c r="E333" s="29"/>
      <c r="F333" s="29"/>
      <c r="G333" s="27"/>
      <c r="H333" s="30">
        <f>SUM(H328:H332)</f>
        <v>0</v>
      </c>
      <c r="I333" s="30">
        <f t="shared" ref="I333:T333" si="182">SUM(I328:I332)</f>
        <v>0</v>
      </c>
      <c r="J333" s="30">
        <f t="shared" si="182"/>
        <v>0</v>
      </c>
      <c r="K333" s="30">
        <f t="shared" si="182"/>
        <v>0</v>
      </c>
      <c r="L333" s="30">
        <f t="shared" si="182"/>
        <v>0</v>
      </c>
      <c r="M333" s="30">
        <f t="shared" si="182"/>
        <v>0</v>
      </c>
      <c r="N333" s="30">
        <f t="shared" si="182"/>
        <v>0</v>
      </c>
      <c r="O333" s="30">
        <f t="shared" si="182"/>
        <v>0</v>
      </c>
      <c r="P333" s="30">
        <f t="shared" si="182"/>
        <v>0</v>
      </c>
      <c r="Q333" s="30">
        <f t="shared" si="182"/>
        <v>0</v>
      </c>
      <c r="R333" s="30">
        <f t="shared" si="182"/>
        <v>0</v>
      </c>
      <c r="S333" s="30">
        <f t="shared" si="182"/>
        <v>0</v>
      </c>
      <c r="T333" s="30">
        <f t="shared" si="182"/>
        <v>0</v>
      </c>
      <c r="U333" s="17"/>
      <c r="V333" s="26"/>
      <c r="W333" s="26"/>
      <c r="X333" s="26"/>
    </row>
    <row r="334" spans="2:24" x14ac:dyDescent="0.35">
      <c r="B334" s="76" t="s">
        <v>57</v>
      </c>
      <c r="C334" s="76"/>
      <c r="D334" s="76"/>
      <c r="E334" s="76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6"/>
      <c r="V334" s="8"/>
      <c r="W334" s="8"/>
      <c r="X334" s="8"/>
    </row>
    <row r="335" spans="2:24" x14ac:dyDescent="0.35">
      <c r="B335" s="14" t="s">
        <v>40</v>
      </c>
      <c r="C335" s="14" t="s">
        <v>41</v>
      </c>
      <c r="D335" s="15"/>
      <c r="E335" s="15"/>
      <c r="F335" s="16"/>
      <c r="G335" s="77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9"/>
      <c r="U335" s="17"/>
      <c r="V335" s="41"/>
      <c r="W335" s="41"/>
      <c r="X335" s="41"/>
    </row>
    <row r="336" spans="2:24" x14ac:dyDescent="0.35">
      <c r="B336" s="18" t="s">
        <v>42</v>
      </c>
      <c r="C336" s="14" t="s">
        <v>18</v>
      </c>
      <c r="D336" s="19"/>
      <c r="E336" s="19"/>
      <c r="F336" s="20"/>
      <c r="G336" s="80"/>
      <c r="H336" s="22">
        <f t="shared" ref="H336:T345" si="183">H310-H323</f>
        <v>273.02566666666667</v>
      </c>
      <c r="I336" s="22">
        <f t="shared" si="183"/>
        <v>273.02566666666667</v>
      </c>
      <c r="J336" s="22">
        <f t="shared" si="183"/>
        <v>273.02566666666667</v>
      </c>
      <c r="K336" s="22">
        <f t="shared" si="183"/>
        <v>273.02566666666667</v>
      </c>
      <c r="L336" s="22">
        <f t="shared" si="183"/>
        <v>273.02566666666667</v>
      </c>
      <c r="M336" s="22">
        <f t="shared" si="183"/>
        <v>273.02566666666667</v>
      </c>
      <c r="N336" s="22">
        <f t="shared" si="183"/>
        <v>273.02566666666667</v>
      </c>
      <c r="O336" s="22">
        <f t="shared" si="183"/>
        <v>273.02566666666667</v>
      </c>
      <c r="P336" s="22">
        <f t="shared" si="183"/>
        <v>273.02566666666667</v>
      </c>
      <c r="Q336" s="22">
        <f t="shared" si="183"/>
        <v>273.02566666666667</v>
      </c>
      <c r="R336" s="22">
        <f t="shared" si="183"/>
        <v>273.02566666666667</v>
      </c>
      <c r="S336" s="22">
        <f t="shared" si="183"/>
        <v>273.02566666666667</v>
      </c>
      <c r="T336" s="22">
        <f t="shared" ref="T336" si="184">T310-T323</f>
        <v>273.02566666666667</v>
      </c>
      <c r="U336" s="17"/>
      <c r="V336" s="41"/>
      <c r="W336" s="41"/>
      <c r="X336" s="41"/>
    </row>
    <row r="337" spans="2:30" x14ac:dyDescent="0.35">
      <c r="B337" s="18" t="s">
        <v>46</v>
      </c>
      <c r="C337" s="14" t="s">
        <v>18</v>
      </c>
      <c r="D337" s="19"/>
      <c r="E337" s="19"/>
      <c r="F337" s="20"/>
      <c r="G337" s="81"/>
      <c r="H337" s="22">
        <f t="shared" si="183"/>
        <v>346.40805449941388</v>
      </c>
      <c r="I337" s="22">
        <f t="shared" si="183"/>
        <v>346.40805449941388</v>
      </c>
      <c r="J337" s="22">
        <f t="shared" si="183"/>
        <v>346.40805449941388</v>
      </c>
      <c r="K337" s="22">
        <f t="shared" si="183"/>
        <v>346.40805449941388</v>
      </c>
      <c r="L337" s="22">
        <f t="shared" si="183"/>
        <v>346.40805449941388</v>
      </c>
      <c r="M337" s="22">
        <f t="shared" si="183"/>
        <v>346.40805449941388</v>
      </c>
      <c r="N337" s="22">
        <f t="shared" si="183"/>
        <v>346.40805449941388</v>
      </c>
      <c r="O337" s="22">
        <f t="shared" si="183"/>
        <v>346.40805449941388</v>
      </c>
      <c r="P337" s="22">
        <f t="shared" si="183"/>
        <v>346.40805449941388</v>
      </c>
      <c r="Q337" s="22">
        <f t="shared" si="183"/>
        <v>346.40805449941388</v>
      </c>
      <c r="R337" s="22">
        <f t="shared" si="183"/>
        <v>346.40805449941388</v>
      </c>
      <c r="S337" s="22">
        <f t="shared" si="183"/>
        <v>346.40805449941388</v>
      </c>
      <c r="T337" s="22">
        <f t="shared" ref="T337" si="185">T311-T324</f>
        <v>346.40805449941388</v>
      </c>
      <c r="U337" s="17"/>
      <c r="V337" s="41"/>
      <c r="W337" s="41"/>
      <c r="X337" s="41"/>
    </row>
    <row r="338" spans="2:30" x14ac:dyDescent="0.35">
      <c r="B338" s="18" t="s">
        <v>47</v>
      </c>
      <c r="C338" s="14" t="s">
        <v>48</v>
      </c>
      <c r="D338" s="19"/>
      <c r="E338" s="19"/>
      <c r="F338" s="20"/>
      <c r="G338" s="81"/>
      <c r="H338" s="22">
        <f t="shared" si="183"/>
        <v>5538.333333333333</v>
      </c>
      <c r="I338" s="22">
        <f t="shared" si="183"/>
        <v>5538.333333333333</v>
      </c>
      <c r="J338" s="22">
        <f t="shared" si="183"/>
        <v>5538.333333333333</v>
      </c>
      <c r="K338" s="22">
        <f t="shared" si="183"/>
        <v>5538.333333333333</v>
      </c>
      <c r="L338" s="22">
        <f t="shared" si="183"/>
        <v>5538.333333333333</v>
      </c>
      <c r="M338" s="22">
        <f t="shared" si="183"/>
        <v>5538.333333333333</v>
      </c>
      <c r="N338" s="22">
        <f t="shared" si="183"/>
        <v>5538.333333333333</v>
      </c>
      <c r="O338" s="22">
        <f t="shared" si="183"/>
        <v>5538.333333333333</v>
      </c>
      <c r="P338" s="22">
        <f t="shared" si="183"/>
        <v>5538.333333333333</v>
      </c>
      <c r="Q338" s="22">
        <f t="shared" si="183"/>
        <v>5538.333333333333</v>
      </c>
      <c r="R338" s="22">
        <f t="shared" si="183"/>
        <v>5538.333333333333</v>
      </c>
      <c r="S338" s="22">
        <f t="shared" si="183"/>
        <v>5538.333333333333</v>
      </c>
      <c r="T338" s="22">
        <f t="shared" ref="T338" si="186">T312-T325</f>
        <v>5538.333333333333</v>
      </c>
      <c r="U338" s="17"/>
      <c r="V338" s="41"/>
      <c r="W338" s="41"/>
      <c r="X338" s="41"/>
    </row>
    <row r="339" spans="2:30" hidden="1" x14ac:dyDescent="0.35">
      <c r="B339" s="18" t="s">
        <v>50</v>
      </c>
      <c r="C339" s="14" t="s">
        <v>18</v>
      </c>
      <c r="D339" s="19"/>
      <c r="E339" s="19"/>
      <c r="F339" s="20"/>
      <c r="G339" s="81"/>
      <c r="H339" s="22">
        <f t="shared" si="183"/>
        <v>0</v>
      </c>
      <c r="I339" s="22">
        <f t="shared" si="183"/>
        <v>0</v>
      </c>
      <c r="J339" s="22">
        <f t="shared" si="183"/>
        <v>0</v>
      </c>
      <c r="K339" s="22">
        <f t="shared" si="183"/>
        <v>0</v>
      </c>
      <c r="L339" s="22">
        <f t="shared" si="183"/>
        <v>0</v>
      </c>
      <c r="M339" s="22">
        <f t="shared" si="183"/>
        <v>0</v>
      </c>
      <c r="N339" s="22">
        <f t="shared" si="183"/>
        <v>0</v>
      </c>
      <c r="O339" s="22">
        <f t="shared" si="183"/>
        <v>0</v>
      </c>
      <c r="P339" s="22">
        <f t="shared" si="183"/>
        <v>0</v>
      </c>
      <c r="Q339" s="22">
        <f t="shared" si="183"/>
        <v>0</v>
      </c>
      <c r="R339" s="22">
        <f t="shared" si="183"/>
        <v>0</v>
      </c>
      <c r="S339" s="22">
        <f t="shared" si="183"/>
        <v>0</v>
      </c>
      <c r="T339" s="22">
        <f t="shared" ref="T339" si="187">T313-T326</f>
        <v>0</v>
      </c>
      <c r="U339" s="17"/>
      <c r="V339" s="41"/>
      <c r="W339" s="41"/>
      <c r="X339" s="41"/>
    </row>
    <row r="340" spans="2:30" hidden="1" x14ac:dyDescent="0.35">
      <c r="B340" s="18" t="s">
        <v>52</v>
      </c>
      <c r="C340" s="14" t="s">
        <v>18</v>
      </c>
      <c r="D340" s="19"/>
      <c r="E340" s="19"/>
      <c r="F340" s="20"/>
      <c r="G340" s="81"/>
      <c r="H340" s="22">
        <f t="shared" si="183"/>
        <v>0</v>
      </c>
      <c r="I340" s="22">
        <f t="shared" si="183"/>
        <v>0</v>
      </c>
      <c r="J340" s="22">
        <f t="shared" si="183"/>
        <v>0</v>
      </c>
      <c r="K340" s="22">
        <f t="shared" si="183"/>
        <v>0</v>
      </c>
      <c r="L340" s="22">
        <f t="shared" si="183"/>
        <v>0</v>
      </c>
      <c r="M340" s="22">
        <f t="shared" si="183"/>
        <v>0</v>
      </c>
      <c r="N340" s="22">
        <f t="shared" si="183"/>
        <v>0</v>
      </c>
      <c r="O340" s="22">
        <f t="shared" si="183"/>
        <v>0</v>
      </c>
      <c r="P340" s="22">
        <f t="shared" si="183"/>
        <v>0</v>
      </c>
      <c r="Q340" s="22">
        <f t="shared" si="183"/>
        <v>0</v>
      </c>
      <c r="R340" s="22">
        <f t="shared" si="183"/>
        <v>0</v>
      </c>
      <c r="S340" s="22">
        <f t="shared" si="183"/>
        <v>0</v>
      </c>
      <c r="T340" s="22">
        <f t="shared" ref="T340" si="188">T314-T327</f>
        <v>0</v>
      </c>
      <c r="U340" s="17"/>
      <c r="V340" s="41"/>
      <c r="W340" s="41"/>
      <c r="X340" s="41"/>
    </row>
    <row r="341" spans="2:30" x14ac:dyDescent="0.35">
      <c r="B341" s="18" t="s">
        <v>42</v>
      </c>
      <c r="C341" s="14" t="s">
        <v>22</v>
      </c>
      <c r="D341" s="19"/>
      <c r="E341" s="19"/>
      <c r="F341" s="20"/>
      <c r="G341" s="81"/>
      <c r="H341" s="22">
        <f t="shared" si="183"/>
        <v>1313.226984801056</v>
      </c>
      <c r="I341" s="22">
        <f t="shared" si="183"/>
        <v>1313.226984801056</v>
      </c>
      <c r="J341" s="22">
        <f t="shared" si="183"/>
        <v>1313.226984801056</v>
      </c>
      <c r="K341" s="22">
        <f t="shared" si="183"/>
        <v>1313.226984801056</v>
      </c>
      <c r="L341" s="22">
        <f t="shared" si="183"/>
        <v>1313.226984801056</v>
      </c>
      <c r="M341" s="22">
        <f t="shared" si="183"/>
        <v>1313.226984801056</v>
      </c>
      <c r="N341" s="22">
        <f t="shared" si="183"/>
        <v>1313.226984801056</v>
      </c>
      <c r="O341" s="22">
        <f t="shared" si="183"/>
        <v>1313.226984801056</v>
      </c>
      <c r="P341" s="22">
        <f t="shared" si="183"/>
        <v>1313.226984801056</v>
      </c>
      <c r="Q341" s="22">
        <f t="shared" si="183"/>
        <v>1313.226984801056</v>
      </c>
      <c r="R341" s="22">
        <f t="shared" si="183"/>
        <v>1313.226984801056</v>
      </c>
      <c r="S341" s="22">
        <f t="shared" si="183"/>
        <v>1313.226984801056</v>
      </c>
      <c r="T341" s="22">
        <f t="shared" ref="T341" si="189">T315-T328</f>
        <v>1313.226984801056</v>
      </c>
      <c r="U341" s="17"/>
      <c r="V341" s="41"/>
      <c r="W341" s="41"/>
      <c r="X341" s="41"/>
    </row>
    <row r="342" spans="2:30" x14ac:dyDescent="0.35">
      <c r="B342" s="18" t="s">
        <v>46</v>
      </c>
      <c r="C342" s="14" t="s">
        <v>22</v>
      </c>
      <c r="D342" s="19"/>
      <c r="E342" s="19"/>
      <c r="F342" s="20"/>
      <c r="G342" s="81"/>
      <c r="H342" s="22">
        <f t="shared" si="183"/>
        <v>750.37960935559909</v>
      </c>
      <c r="I342" s="22">
        <f t="shared" si="183"/>
        <v>750.37960935559909</v>
      </c>
      <c r="J342" s="22">
        <f t="shared" si="183"/>
        <v>750.37960935559909</v>
      </c>
      <c r="K342" s="22">
        <f t="shared" si="183"/>
        <v>750.37960935559909</v>
      </c>
      <c r="L342" s="22">
        <f t="shared" si="183"/>
        <v>750.37960935559909</v>
      </c>
      <c r="M342" s="22">
        <f t="shared" si="183"/>
        <v>750.37960935559909</v>
      </c>
      <c r="N342" s="22">
        <f t="shared" si="183"/>
        <v>750.37960935559909</v>
      </c>
      <c r="O342" s="22">
        <f t="shared" si="183"/>
        <v>750.37960935559909</v>
      </c>
      <c r="P342" s="22">
        <f t="shared" si="183"/>
        <v>750.37960935559909</v>
      </c>
      <c r="Q342" s="22">
        <f t="shared" si="183"/>
        <v>750.37960935559909</v>
      </c>
      <c r="R342" s="22">
        <f t="shared" si="183"/>
        <v>750.37960935559909</v>
      </c>
      <c r="S342" s="22">
        <f t="shared" si="183"/>
        <v>750.37960935559909</v>
      </c>
      <c r="T342" s="22">
        <f t="shared" ref="T342" si="190">T316-T329</f>
        <v>750.37960935559909</v>
      </c>
      <c r="U342" s="17"/>
      <c r="V342" s="26"/>
      <c r="W342" s="26"/>
      <c r="X342" s="26"/>
    </row>
    <row r="343" spans="2:30" x14ac:dyDescent="0.35">
      <c r="B343" s="18" t="s">
        <v>47</v>
      </c>
      <c r="C343" s="14" t="s">
        <v>22</v>
      </c>
      <c r="D343" s="19"/>
      <c r="E343" s="19"/>
      <c r="F343" s="20"/>
      <c r="G343" s="81"/>
      <c r="H343" s="22">
        <f t="shared" si="183"/>
        <v>532.625</v>
      </c>
      <c r="I343" s="22">
        <f t="shared" si="183"/>
        <v>532.625</v>
      </c>
      <c r="J343" s="22">
        <f t="shared" si="183"/>
        <v>532.625</v>
      </c>
      <c r="K343" s="22">
        <f t="shared" si="183"/>
        <v>532.625</v>
      </c>
      <c r="L343" s="22">
        <f t="shared" si="183"/>
        <v>532.625</v>
      </c>
      <c r="M343" s="22">
        <f t="shared" si="183"/>
        <v>532.625</v>
      </c>
      <c r="N343" s="22">
        <f t="shared" si="183"/>
        <v>532.625</v>
      </c>
      <c r="O343" s="22">
        <f t="shared" si="183"/>
        <v>532.625</v>
      </c>
      <c r="P343" s="22">
        <f t="shared" si="183"/>
        <v>532.625</v>
      </c>
      <c r="Q343" s="22">
        <f t="shared" si="183"/>
        <v>532.625</v>
      </c>
      <c r="R343" s="22">
        <f t="shared" si="183"/>
        <v>532.625</v>
      </c>
      <c r="S343" s="22">
        <f t="shared" si="183"/>
        <v>532.625</v>
      </c>
      <c r="T343" s="22">
        <f t="shared" ref="T343" si="191">T317-T330</f>
        <v>532.625</v>
      </c>
      <c r="U343" s="17"/>
      <c r="V343" s="26"/>
      <c r="W343" s="26"/>
      <c r="X343" s="26"/>
    </row>
    <row r="344" spans="2:30" hidden="1" x14ac:dyDescent="0.35">
      <c r="B344" s="18" t="s">
        <v>50</v>
      </c>
      <c r="C344" s="14" t="s">
        <v>22</v>
      </c>
      <c r="D344" s="19"/>
      <c r="E344" s="19"/>
      <c r="F344" s="19"/>
      <c r="G344" s="81"/>
      <c r="H344" s="22">
        <f t="shared" si="183"/>
        <v>0</v>
      </c>
      <c r="I344" s="22">
        <f t="shared" si="183"/>
        <v>0</v>
      </c>
      <c r="J344" s="22">
        <f t="shared" si="183"/>
        <v>0</v>
      </c>
      <c r="K344" s="22">
        <f t="shared" si="183"/>
        <v>0</v>
      </c>
      <c r="L344" s="22">
        <f t="shared" si="183"/>
        <v>0</v>
      </c>
      <c r="M344" s="22">
        <f t="shared" si="183"/>
        <v>0</v>
      </c>
      <c r="N344" s="22">
        <f t="shared" si="183"/>
        <v>0</v>
      </c>
      <c r="O344" s="22">
        <f t="shared" si="183"/>
        <v>0</v>
      </c>
      <c r="P344" s="22">
        <f t="shared" si="183"/>
        <v>0</v>
      </c>
      <c r="Q344" s="22">
        <f t="shared" si="183"/>
        <v>0</v>
      </c>
      <c r="R344" s="22">
        <f t="shared" si="183"/>
        <v>0</v>
      </c>
      <c r="S344" s="22">
        <f t="shared" si="183"/>
        <v>0</v>
      </c>
      <c r="T344" s="23">
        <f t="shared" si="183"/>
        <v>0</v>
      </c>
      <c r="U344" s="17"/>
      <c r="V344" s="26"/>
      <c r="W344" s="26"/>
      <c r="X344" s="26"/>
    </row>
    <row r="345" spans="2:30" hidden="1" x14ac:dyDescent="0.35">
      <c r="B345" s="18" t="s">
        <v>52</v>
      </c>
      <c r="C345" s="14" t="s">
        <v>22</v>
      </c>
      <c r="D345" s="19"/>
      <c r="E345" s="19"/>
      <c r="F345" s="19"/>
      <c r="G345" s="32"/>
      <c r="H345" s="22">
        <f t="shared" si="183"/>
        <v>0</v>
      </c>
      <c r="I345" s="22">
        <f t="shared" si="183"/>
        <v>0</v>
      </c>
      <c r="J345" s="22">
        <f t="shared" si="183"/>
        <v>0</v>
      </c>
      <c r="K345" s="22">
        <f t="shared" si="183"/>
        <v>0</v>
      </c>
      <c r="L345" s="22">
        <f t="shared" si="183"/>
        <v>0</v>
      </c>
      <c r="M345" s="22">
        <f t="shared" si="183"/>
        <v>0</v>
      </c>
      <c r="N345" s="22">
        <f t="shared" si="183"/>
        <v>0</v>
      </c>
      <c r="O345" s="22">
        <f t="shared" si="183"/>
        <v>0</v>
      </c>
      <c r="P345" s="22">
        <f t="shared" si="183"/>
        <v>0</v>
      </c>
      <c r="Q345" s="22">
        <f t="shared" si="183"/>
        <v>0</v>
      </c>
      <c r="R345" s="22">
        <f t="shared" si="183"/>
        <v>0</v>
      </c>
      <c r="S345" s="22">
        <f t="shared" si="183"/>
        <v>0</v>
      </c>
      <c r="T345" s="23">
        <f t="shared" si="183"/>
        <v>0</v>
      </c>
      <c r="U345" s="17"/>
      <c r="V345" s="26"/>
      <c r="W345" s="26"/>
      <c r="X345" s="26"/>
    </row>
    <row r="346" spans="2:30" x14ac:dyDescent="0.35">
      <c r="B346" s="27" t="s">
        <v>23</v>
      </c>
      <c r="C346" s="28" t="s">
        <v>22</v>
      </c>
      <c r="D346" s="29"/>
      <c r="E346" s="29"/>
      <c r="F346" s="29"/>
      <c r="G346" s="27"/>
      <c r="H346" s="30">
        <f>SUM(H341:H345)</f>
        <v>2596.2315941566549</v>
      </c>
      <c r="I346" s="30">
        <f t="shared" ref="I346:T346" si="192">SUM(I341:I345)</f>
        <v>2596.2315941566549</v>
      </c>
      <c r="J346" s="30">
        <f t="shared" si="192"/>
        <v>2596.2315941566549</v>
      </c>
      <c r="K346" s="30">
        <f t="shared" si="192"/>
        <v>2596.2315941566549</v>
      </c>
      <c r="L346" s="30">
        <f t="shared" si="192"/>
        <v>2596.2315941566549</v>
      </c>
      <c r="M346" s="30">
        <f t="shared" si="192"/>
        <v>2596.2315941566549</v>
      </c>
      <c r="N346" s="30">
        <f t="shared" si="192"/>
        <v>2596.2315941566549</v>
      </c>
      <c r="O346" s="30">
        <f t="shared" si="192"/>
        <v>2596.2315941566549</v>
      </c>
      <c r="P346" s="30">
        <f t="shared" si="192"/>
        <v>2596.2315941566549</v>
      </c>
      <c r="Q346" s="30">
        <f t="shared" si="192"/>
        <v>2596.2315941566549</v>
      </c>
      <c r="R346" s="30">
        <f t="shared" si="192"/>
        <v>2596.2315941566549</v>
      </c>
      <c r="S346" s="30">
        <f t="shared" si="192"/>
        <v>2596.2315941566549</v>
      </c>
      <c r="T346" s="30">
        <f t="shared" si="192"/>
        <v>2596.2315941566549</v>
      </c>
      <c r="U346" s="17"/>
      <c r="V346" s="26"/>
      <c r="W346" s="26"/>
      <c r="X346" s="26"/>
    </row>
    <row r="347" spans="2:30" x14ac:dyDescent="0.3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8"/>
      <c r="W347" s="8"/>
      <c r="X347" s="8"/>
    </row>
    <row r="348" spans="2:30" x14ac:dyDescent="0.35">
      <c r="B348" s="82" t="str">
        <f>'E2 Údaje a hodnotící tabulky1 '!B156</f>
        <v>Domov V Zahradách Zdice</v>
      </c>
      <c r="C348" s="83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4"/>
      <c r="U348" s="6"/>
      <c r="V348" s="8"/>
      <c r="W348" s="8"/>
      <c r="X348" s="8"/>
    </row>
    <row r="349" spans="2:30" x14ac:dyDescent="0.35">
      <c r="B349" s="85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7"/>
      <c r="U349" s="6"/>
      <c r="V349" s="8"/>
      <c r="W349" s="8"/>
      <c r="X349" s="8"/>
    </row>
    <row r="350" spans="2:30" x14ac:dyDescent="0.35">
      <c r="B350" s="42" t="s">
        <v>36</v>
      </c>
      <c r="C350" s="10">
        <v>12</v>
      </c>
      <c r="D350" s="11"/>
      <c r="E350" s="11"/>
      <c r="F350" s="12" t="s">
        <v>37</v>
      </c>
      <c r="G350" s="12" t="s">
        <v>38</v>
      </c>
      <c r="H350" s="12">
        <f>H307</f>
        <v>0</v>
      </c>
      <c r="I350" s="12">
        <f t="shared" ref="I350:S350" si="193">I307</f>
        <v>2023</v>
      </c>
      <c r="J350" s="12">
        <f t="shared" si="193"/>
        <v>2024</v>
      </c>
      <c r="K350" s="12">
        <f t="shared" si="193"/>
        <v>2025</v>
      </c>
      <c r="L350" s="12">
        <f t="shared" si="193"/>
        <v>2026</v>
      </c>
      <c r="M350" s="12">
        <f t="shared" si="193"/>
        <v>2027</v>
      </c>
      <c r="N350" s="12">
        <f t="shared" si="193"/>
        <v>2028</v>
      </c>
      <c r="O350" s="12">
        <f t="shared" si="193"/>
        <v>2029</v>
      </c>
      <c r="P350" s="12">
        <f t="shared" si="193"/>
        <v>2030</v>
      </c>
      <c r="Q350" s="12">
        <f t="shared" si="193"/>
        <v>2031</v>
      </c>
      <c r="R350" s="12">
        <f t="shared" si="193"/>
        <v>2032</v>
      </c>
      <c r="S350" s="12">
        <f t="shared" si="193"/>
        <v>2033</v>
      </c>
      <c r="T350" s="12">
        <v>2034</v>
      </c>
      <c r="U350" s="13"/>
      <c r="V350" s="13"/>
      <c r="W350" s="13"/>
      <c r="X350" s="13"/>
      <c r="Z350" s="90"/>
      <c r="AA350" s="90"/>
      <c r="AB350" s="90"/>
      <c r="AC350" s="90"/>
      <c r="AD350" s="90"/>
    </row>
    <row r="351" spans="2:30" x14ac:dyDescent="0.35">
      <c r="B351" s="88" t="s">
        <v>39</v>
      </c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6"/>
      <c r="V351" s="8"/>
      <c r="W351" s="8"/>
      <c r="X351" s="8"/>
      <c r="Z351" s="90"/>
      <c r="AA351" s="90"/>
      <c r="AB351" s="90"/>
      <c r="AC351" s="90"/>
      <c r="AD351" s="90"/>
    </row>
    <row r="352" spans="2:30" x14ac:dyDescent="0.35">
      <c r="B352" s="14" t="s">
        <v>40</v>
      </c>
      <c r="C352" s="14" t="s">
        <v>41</v>
      </c>
      <c r="D352" s="15"/>
      <c r="E352" s="15"/>
      <c r="F352" s="16"/>
      <c r="G352" s="77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9"/>
      <c r="U352" s="17"/>
      <c r="V352" s="89" t="s">
        <v>43</v>
      </c>
      <c r="W352" s="89" t="s">
        <v>44</v>
      </c>
      <c r="X352" s="89" t="s">
        <v>45</v>
      </c>
      <c r="Z352" s="90"/>
      <c r="AA352" s="90"/>
      <c r="AB352" s="90"/>
      <c r="AC352" s="90"/>
      <c r="AD352" s="90"/>
    </row>
    <row r="353" spans="2:30" x14ac:dyDescent="0.35">
      <c r="B353" s="18" t="s">
        <v>42</v>
      </c>
      <c r="C353" s="14" t="s">
        <v>18</v>
      </c>
      <c r="D353" s="19"/>
      <c r="E353" s="19"/>
      <c r="F353" s="20"/>
      <c r="G353" s="21">
        <v>208.57066666666665</v>
      </c>
      <c r="H353" s="22">
        <f>G353</f>
        <v>208.57066666666665</v>
      </c>
      <c r="I353" s="22">
        <f t="shared" ref="I353:T362" si="194">H353</f>
        <v>208.57066666666665</v>
      </c>
      <c r="J353" s="22">
        <f t="shared" si="194"/>
        <v>208.57066666666665</v>
      </c>
      <c r="K353" s="22">
        <f t="shared" si="194"/>
        <v>208.57066666666665</v>
      </c>
      <c r="L353" s="22">
        <f t="shared" si="194"/>
        <v>208.57066666666665</v>
      </c>
      <c r="M353" s="22">
        <f t="shared" si="194"/>
        <v>208.57066666666665</v>
      </c>
      <c r="N353" s="22">
        <f t="shared" si="194"/>
        <v>208.57066666666665</v>
      </c>
      <c r="O353" s="22">
        <f t="shared" si="194"/>
        <v>208.57066666666665</v>
      </c>
      <c r="P353" s="22">
        <f t="shared" si="194"/>
        <v>208.57066666666665</v>
      </c>
      <c r="Q353" s="22">
        <f t="shared" si="194"/>
        <v>208.57066666666665</v>
      </c>
      <c r="R353" s="22">
        <f t="shared" si="194"/>
        <v>208.57066666666665</v>
      </c>
      <c r="S353" s="22">
        <f t="shared" si="194"/>
        <v>208.57066666666665</v>
      </c>
      <c r="T353" s="22">
        <f t="shared" si="194"/>
        <v>208.57066666666665</v>
      </c>
      <c r="U353" s="17"/>
      <c r="V353" s="89"/>
      <c r="W353" s="89"/>
      <c r="X353" s="89"/>
      <c r="Z353" s="90"/>
      <c r="AA353" s="90"/>
      <c r="AB353" s="90"/>
      <c r="AC353" s="90"/>
      <c r="AD353" s="90"/>
    </row>
    <row r="354" spans="2:30" hidden="1" x14ac:dyDescent="0.35">
      <c r="B354" s="18" t="s">
        <v>46</v>
      </c>
      <c r="C354" s="14" t="s">
        <v>18</v>
      </c>
      <c r="D354" s="19"/>
      <c r="E354" s="19"/>
      <c r="F354" s="20"/>
      <c r="G354" s="21"/>
      <c r="H354" s="22">
        <f t="shared" ref="H354:H361" si="195">G354</f>
        <v>0</v>
      </c>
      <c r="I354" s="22">
        <f t="shared" si="194"/>
        <v>0</v>
      </c>
      <c r="J354" s="22">
        <f t="shared" si="194"/>
        <v>0</v>
      </c>
      <c r="K354" s="22">
        <f t="shared" si="194"/>
        <v>0</v>
      </c>
      <c r="L354" s="22">
        <f t="shared" si="194"/>
        <v>0</v>
      </c>
      <c r="M354" s="22">
        <f t="shared" si="194"/>
        <v>0</v>
      </c>
      <c r="N354" s="22">
        <f t="shared" si="194"/>
        <v>0</v>
      </c>
      <c r="O354" s="22">
        <f t="shared" si="194"/>
        <v>0</v>
      </c>
      <c r="P354" s="22">
        <f t="shared" si="194"/>
        <v>0</v>
      </c>
      <c r="Q354" s="22">
        <f t="shared" si="194"/>
        <v>0</v>
      </c>
      <c r="R354" s="22">
        <f t="shared" si="194"/>
        <v>0</v>
      </c>
      <c r="S354" s="22">
        <f t="shared" si="194"/>
        <v>0</v>
      </c>
      <c r="T354" s="22">
        <f t="shared" si="194"/>
        <v>0</v>
      </c>
      <c r="U354" s="17"/>
      <c r="V354" s="24" t="s">
        <v>49</v>
      </c>
      <c r="W354" s="25"/>
      <c r="X354" s="25"/>
      <c r="Z354" s="90"/>
      <c r="AA354" s="90"/>
      <c r="AB354" s="90"/>
      <c r="AC354" s="90"/>
      <c r="AD354" s="90"/>
    </row>
    <row r="355" spans="2:30" x14ac:dyDescent="0.35">
      <c r="B355" s="18" t="s">
        <v>47</v>
      </c>
      <c r="C355" s="14" t="s">
        <v>48</v>
      </c>
      <c r="D355" s="19"/>
      <c r="E355" s="19"/>
      <c r="F355" s="20"/>
      <c r="G355" s="21">
        <v>6126</v>
      </c>
      <c r="H355" s="22">
        <f t="shared" si="195"/>
        <v>6126</v>
      </c>
      <c r="I355" s="22">
        <f t="shared" si="194"/>
        <v>6126</v>
      </c>
      <c r="J355" s="22">
        <f t="shared" si="194"/>
        <v>6126</v>
      </c>
      <c r="K355" s="22">
        <f t="shared" si="194"/>
        <v>6126</v>
      </c>
      <c r="L355" s="22">
        <f t="shared" si="194"/>
        <v>6126</v>
      </c>
      <c r="M355" s="22">
        <f t="shared" si="194"/>
        <v>6126</v>
      </c>
      <c r="N355" s="22">
        <f t="shared" si="194"/>
        <v>6126</v>
      </c>
      <c r="O355" s="22">
        <f t="shared" si="194"/>
        <v>6126</v>
      </c>
      <c r="P355" s="22">
        <f t="shared" si="194"/>
        <v>6126</v>
      </c>
      <c r="Q355" s="22">
        <f t="shared" si="194"/>
        <v>6126</v>
      </c>
      <c r="R355" s="22">
        <f t="shared" si="194"/>
        <v>6126</v>
      </c>
      <c r="S355" s="22">
        <f t="shared" si="194"/>
        <v>6126</v>
      </c>
      <c r="T355" s="22">
        <f t="shared" si="194"/>
        <v>6126</v>
      </c>
      <c r="U355" s="17"/>
      <c r="V355" s="24" t="s">
        <v>49</v>
      </c>
      <c r="W355" s="25">
        <f>G358/G353</f>
        <v>3.8978135627892705</v>
      </c>
      <c r="X355" s="25">
        <f>W355*1.21</f>
        <v>4.7163544109750175</v>
      </c>
      <c r="Z355" s="90"/>
      <c r="AA355" s="90"/>
      <c r="AB355" s="90"/>
      <c r="AC355" s="90"/>
      <c r="AD355" s="90"/>
    </row>
    <row r="356" spans="2:30" x14ac:dyDescent="0.35">
      <c r="B356" s="18" t="s">
        <v>50</v>
      </c>
      <c r="C356" s="14" t="s">
        <v>18</v>
      </c>
      <c r="D356" s="19"/>
      <c r="E356" s="19"/>
      <c r="F356" s="20"/>
      <c r="G356" s="21">
        <v>871.05237437112135</v>
      </c>
      <c r="H356" s="22">
        <f>G356</f>
        <v>871.05237437112135</v>
      </c>
      <c r="I356" s="22">
        <f>G356</f>
        <v>871.05237437112135</v>
      </c>
      <c r="J356" s="22">
        <f t="shared" si="194"/>
        <v>871.05237437112135</v>
      </c>
      <c r="K356" s="22">
        <f t="shared" si="194"/>
        <v>871.05237437112135</v>
      </c>
      <c r="L356" s="22">
        <f t="shared" si="194"/>
        <v>871.05237437112135</v>
      </c>
      <c r="M356" s="22">
        <f t="shared" si="194"/>
        <v>871.05237437112135</v>
      </c>
      <c r="N356" s="22">
        <f t="shared" si="194"/>
        <v>871.05237437112135</v>
      </c>
      <c r="O356" s="22">
        <f t="shared" si="194"/>
        <v>871.05237437112135</v>
      </c>
      <c r="P356" s="22">
        <f t="shared" si="194"/>
        <v>871.05237437112135</v>
      </c>
      <c r="Q356" s="22">
        <f t="shared" si="194"/>
        <v>871.05237437112135</v>
      </c>
      <c r="R356" s="22">
        <f t="shared" si="194"/>
        <v>871.05237437112135</v>
      </c>
      <c r="S356" s="22">
        <f t="shared" si="194"/>
        <v>871.05237437112135</v>
      </c>
      <c r="T356" s="22">
        <f t="shared" si="194"/>
        <v>871.05237437112135</v>
      </c>
      <c r="U356" s="17"/>
      <c r="V356" s="24" t="s">
        <v>88</v>
      </c>
      <c r="W356" s="25">
        <f>G360/G355</f>
        <v>0.1021273261508325</v>
      </c>
      <c r="X356" s="25">
        <f>W356*1.15</f>
        <v>0.11744642507345737</v>
      </c>
      <c r="Z356" s="90"/>
      <c r="AA356" s="90"/>
      <c r="AB356" s="90"/>
      <c r="AC356" s="90"/>
      <c r="AD356" s="90"/>
    </row>
    <row r="357" spans="2:30" hidden="1" x14ac:dyDescent="0.35">
      <c r="B357" s="18" t="s">
        <v>52</v>
      </c>
      <c r="C357" s="14" t="s">
        <v>18</v>
      </c>
      <c r="D357" s="19"/>
      <c r="E357" s="19"/>
      <c r="F357" s="20"/>
      <c r="G357" s="21"/>
      <c r="H357" s="22">
        <f>G357</f>
        <v>0</v>
      </c>
      <c r="I357" s="22">
        <f t="shared" si="194"/>
        <v>0</v>
      </c>
      <c r="J357" s="22">
        <f t="shared" si="194"/>
        <v>0</v>
      </c>
      <c r="K357" s="22">
        <f t="shared" si="194"/>
        <v>0</v>
      </c>
      <c r="L357" s="22">
        <f t="shared" si="194"/>
        <v>0</v>
      </c>
      <c r="M357" s="22">
        <f t="shared" si="194"/>
        <v>0</v>
      </c>
      <c r="N357" s="22">
        <f t="shared" si="194"/>
        <v>0</v>
      </c>
      <c r="O357" s="22">
        <f t="shared" si="194"/>
        <v>0</v>
      </c>
      <c r="P357" s="22">
        <f t="shared" si="194"/>
        <v>0</v>
      </c>
      <c r="Q357" s="22">
        <f t="shared" si="194"/>
        <v>0</v>
      </c>
      <c r="R357" s="22">
        <f t="shared" si="194"/>
        <v>0</v>
      </c>
      <c r="S357" s="22">
        <f t="shared" si="194"/>
        <v>0</v>
      </c>
      <c r="T357" s="22">
        <f t="shared" si="194"/>
        <v>0</v>
      </c>
      <c r="U357" s="17"/>
      <c r="V357" s="24"/>
      <c r="W357" s="25"/>
      <c r="X357" s="25"/>
      <c r="Z357" s="43"/>
      <c r="AA357" s="43"/>
      <c r="AB357" s="43"/>
      <c r="AC357" s="43"/>
      <c r="AD357" s="43"/>
    </row>
    <row r="358" spans="2:30" x14ac:dyDescent="0.35">
      <c r="B358" s="18" t="s">
        <v>42</v>
      </c>
      <c r="C358" s="14" t="s">
        <v>22</v>
      </c>
      <c r="D358" s="19"/>
      <c r="E358" s="19"/>
      <c r="F358" s="20"/>
      <c r="G358" s="21">
        <v>812.9695733333333</v>
      </c>
      <c r="H358" s="22">
        <f t="shared" si="195"/>
        <v>812.9695733333333</v>
      </c>
      <c r="I358" s="22">
        <f t="shared" si="194"/>
        <v>812.9695733333333</v>
      </c>
      <c r="J358" s="22">
        <f t="shared" si="194"/>
        <v>812.9695733333333</v>
      </c>
      <c r="K358" s="22">
        <f t="shared" si="194"/>
        <v>812.9695733333333</v>
      </c>
      <c r="L358" s="22">
        <f t="shared" si="194"/>
        <v>812.9695733333333</v>
      </c>
      <c r="M358" s="22">
        <f t="shared" si="194"/>
        <v>812.9695733333333</v>
      </c>
      <c r="N358" s="22">
        <f t="shared" si="194"/>
        <v>812.9695733333333</v>
      </c>
      <c r="O358" s="22">
        <f t="shared" si="194"/>
        <v>812.9695733333333</v>
      </c>
      <c r="P358" s="22">
        <f t="shared" si="194"/>
        <v>812.9695733333333</v>
      </c>
      <c r="Q358" s="22">
        <f t="shared" si="194"/>
        <v>812.9695733333333</v>
      </c>
      <c r="R358" s="22">
        <f t="shared" si="194"/>
        <v>812.9695733333333</v>
      </c>
      <c r="S358" s="22">
        <f t="shared" si="194"/>
        <v>812.9695733333333</v>
      </c>
      <c r="T358" s="22">
        <f t="shared" si="194"/>
        <v>812.9695733333333</v>
      </c>
      <c r="U358" s="17"/>
      <c r="V358" s="24" t="s">
        <v>54</v>
      </c>
      <c r="W358" s="25">
        <f>G361/G356</f>
        <v>1.1901637211371687</v>
      </c>
      <c r="X358" s="25">
        <f>W358*1.21</f>
        <v>1.440098102575974</v>
      </c>
    </row>
    <row r="359" spans="2:30" hidden="1" x14ac:dyDescent="0.35">
      <c r="B359" s="18" t="s">
        <v>46</v>
      </c>
      <c r="C359" s="14" t="s">
        <v>22</v>
      </c>
      <c r="D359" s="19"/>
      <c r="E359" s="19"/>
      <c r="F359" s="20"/>
      <c r="G359" s="21"/>
      <c r="H359" s="22">
        <f t="shared" si="195"/>
        <v>0</v>
      </c>
      <c r="I359" s="22">
        <f t="shared" si="194"/>
        <v>0</v>
      </c>
      <c r="J359" s="22">
        <f t="shared" si="194"/>
        <v>0</v>
      </c>
      <c r="K359" s="22">
        <f t="shared" si="194"/>
        <v>0</v>
      </c>
      <c r="L359" s="22">
        <f t="shared" si="194"/>
        <v>0</v>
      </c>
      <c r="M359" s="22">
        <f t="shared" si="194"/>
        <v>0</v>
      </c>
      <c r="N359" s="22">
        <f t="shared" si="194"/>
        <v>0</v>
      </c>
      <c r="O359" s="22">
        <f t="shared" si="194"/>
        <v>0</v>
      </c>
      <c r="P359" s="22">
        <f t="shared" si="194"/>
        <v>0</v>
      </c>
      <c r="Q359" s="22">
        <f t="shared" si="194"/>
        <v>0</v>
      </c>
      <c r="R359" s="22">
        <f t="shared" si="194"/>
        <v>0</v>
      </c>
      <c r="S359" s="22">
        <f t="shared" si="194"/>
        <v>0</v>
      </c>
      <c r="T359" s="22">
        <f t="shared" si="194"/>
        <v>0</v>
      </c>
      <c r="U359" s="17"/>
      <c r="V359" s="26"/>
      <c r="W359" s="26"/>
      <c r="X359" s="26"/>
    </row>
    <row r="360" spans="2:30" x14ac:dyDescent="0.35">
      <c r="B360" s="18" t="s">
        <v>47</v>
      </c>
      <c r="C360" s="14" t="s">
        <v>22</v>
      </c>
      <c r="D360" s="19"/>
      <c r="E360" s="19"/>
      <c r="F360" s="20"/>
      <c r="G360" s="21">
        <v>625.63199999999995</v>
      </c>
      <c r="H360" s="22">
        <f t="shared" si="195"/>
        <v>625.63199999999995</v>
      </c>
      <c r="I360" s="22">
        <f t="shared" si="194"/>
        <v>625.63199999999995</v>
      </c>
      <c r="J360" s="22">
        <f t="shared" si="194"/>
        <v>625.63199999999995</v>
      </c>
      <c r="K360" s="22">
        <f t="shared" si="194"/>
        <v>625.63199999999995</v>
      </c>
      <c r="L360" s="22">
        <f t="shared" si="194"/>
        <v>625.63199999999995</v>
      </c>
      <c r="M360" s="22">
        <f t="shared" si="194"/>
        <v>625.63199999999995</v>
      </c>
      <c r="N360" s="22">
        <f t="shared" si="194"/>
        <v>625.63199999999995</v>
      </c>
      <c r="O360" s="22">
        <f t="shared" si="194"/>
        <v>625.63199999999995</v>
      </c>
      <c r="P360" s="22">
        <f t="shared" si="194"/>
        <v>625.63199999999995</v>
      </c>
      <c r="Q360" s="22">
        <f t="shared" si="194"/>
        <v>625.63199999999995</v>
      </c>
      <c r="R360" s="22">
        <f t="shared" si="194"/>
        <v>625.63199999999995</v>
      </c>
      <c r="S360" s="22">
        <f t="shared" si="194"/>
        <v>625.63199999999995</v>
      </c>
      <c r="T360" s="22">
        <f t="shared" si="194"/>
        <v>625.63199999999995</v>
      </c>
      <c r="U360" s="17"/>
      <c r="V360" s="26"/>
      <c r="W360" s="26"/>
      <c r="X360" s="26"/>
    </row>
    <row r="361" spans="2:30" x14ac:dyDescent="0.35">
      <c r="B361" s="18" t="s">
        <v>50</v>
      </c>
      <c r="C361" s="14" t="s">
        <v>22</v>
      </c>
      <c r="D361" s="19"/>
      <c r="E361" s="19"/>
      <c r="F361" s="19"/>
      <c r="G361" s="21">
        <f>1036694.9351869/1000</f>
        <v>1036.6949351869</v>
      </c>
      <c r="H361" s="22">
        <f>G361</f>
        <v>1036.6949351869</v>
      </c>
      <c r="I361" s="22">
        <f t="shared" si="194"/>
        <v>1036.6949351869</v>
      </c>
      <c r="J361" s="22">
        <f t="shared" si="194"/>
        <v>1036.6949351869</v>
      </c>
      <c r="K361" s="22">
        <f t="shared" si="194"/>
        <v>1036.6949351869</v>
      </c>
      <c r="L361" s="22">
        <f t="shared" si="194"/>
        <v>1036.6949351869</v>
      </c>
      <c r="M361" s="22">
        <f t="shared" si="194"/>
        <v>1036.6949351869</v>
      </c>
      <c r="N361" s="22">
        <f t="shared" si="194"/>
        <v>1036.6949351869</v>
      </c>
      <c r="O361" s="22">
        <f t="shared" si="194"/>
        <v>1036.6949351869</v>
      </c>
      <c r="P361" s="22">
        <f t="shared" si="194"/>
        <v>1036.6949351869</v>
      </c>
      <c r="Q361" s="22">
        <f t="shared" si="194"/>
        <v>1036.6949351869</v>
      </c>
      <c r="R361" s="22">
        <f t="shared" si="194"/>
        <v>1036.6949351869</v>
      </c>
      <c r="S361" s="22">
        <f t="shared" si="194"/>
        <v>1036.6949351869</v>
      </c>
      <c r="T361" s="22">
        <f t="shared" si="194"/>
        <v>1036.6949351869</v>
      </c>
      <c r="U361" s="17"/>
      <c r="V361" s="26"/>
      <c r="W361" s="26"/>
      <c r="X361" s="26"/>
    </row>
    <row r="362" spans="2:30" hidden="1" x14ac:dyDescent="0.35">
      <c r="B362" s="18" t="s">
        <v>52</v>
      </c>
      <c r="C362" s="14" t="s">
        <v>22</v>
      </c>
      <c r="D362" s="19"/>
      <c r="E362" s="19"/>
      <c r="F362" s="19"/>
      <c r="G362" s="21"/>
      <c r="H362" s="22">
        <f>G362</f>
        <v>0</v>
      </c>
      <c r="I362" s="22">
        <f t="shared" si="194"/>
        <v>0</v>
      </c>
      <c r="J362" s="22">
        <f t="shared" si="194"/>
        <v>0</v>
      </c>
      <c r="K362" s="22">
        <f t="shared" si="194"/>
        <v>0</v>
      </c>
      <c r="L362" s="22">
        <f t="shared" si="194"/>
        <v>0</v>
      </c>
      <c r="M362" s="22">
        <f t="shared" si="194"/>
        <v>0</v>
      </c>
      <c r="N362" s="22">
        <f t="shared" si="194"/>
        <v>0</v>
      </c>
      <c r="O362" s="22">
        <f t="shared" si="194"/>
        <v>0</v>
      </c>
      <c r="P362" s="22">
        <f t="shared" si="194"/>
        <v>0</v>
      </c>
      <c r="Q362" s="22">
        <f t="shared" si="194"/>
        <v>0</v>
      </c>
      <c r="R362" s="22">
        <f t="shared" si="194"/>
        <v>0</v>
      </c>
      <c r="S362" s="22">
        <f t="shared" si="194"/>
        <v>0</v>
      </c>
      <c r="T362" s="22">
        <f t="shared" si="194"/>
        <v>0</v>
      </c>
      <c r="U362" s="17"/>
      <c r="V362" s="26"/>
      <c r="W362" s="26"/>
      <c r="X362" s="26"/>
    </row>
    <row r="363" spans="2:30" x14ac:dyDescent="0.35">
      <c r="B363" s="27" t="s">
        <v>23</v>
      </c>
      <c r="C363" s="28" t="s">
        <v>22</v>
      </c>
      <c r="D363" s="29"/>
      <c r="E363" s="29"/>
      <c r="F363" s="29"/>
      <c r="G363" s="30"/>
      <c r="H363" s="30">
        <f>SUM(H358:H362)</f>
        <v>2475.2965085202331</v>
      </c>
      <c r="I363" s="30">
        <f t="shared" ref="I363:S363" si="196">SUM(I358:I362)</f>
        <v>2475.2965085202331</v>
      </c>
      <c r="J363" s="30">
        <f t="shared" si="196"/>
        <v>2475.2965085202331</v>
      </c>
      <c r="K363" s="30">
        <f t="shared" si="196"/>
        <v>2475.2965085202331</v>
      </c>
      <c r="L363" s="30">
        <f t="shared" si="196"/>
        <v>2475.2965085202331</v>
      </c>
      <c r="M363" s="30">
        <f t="shared" si="196"/>
        <v>2475.2965085202331</v>
      </c>
      <c r="N363" s="30">
        <f t="shared" si="196"/>
        <v>2475.2965085202331</v>
      </c>
      <c r="O363" s="30">
        <f t="shared" si="196"/>
        <v>2475.2965085202331</v>
      </c>
      <c r="P363" s="30">
        <f t="shared" si="196"/>
        <v>2475.2965085202331</v>
      </c>
      <c r="Q363" s="30">
        <f t="shared" si="196"/>
        <v>2475.2965085202331</v>
      </c>
      <c r="R363" s="30">
        <f t="shared" si="196"/>
        <v>2475.2965085202331</v>
      </c>
      <c r="S363" s="30">
        <f t="shared" si="196"/>
        <v>2475.2965085202331</v>
      </c>
      <c r="T363" s="30">
        <f t="shared" ref="T363" si="197">SUM(T358:T362)</f>
        <v>2475.2965085202331</v>
      </c>
      <c r="U363" s="17"/>
      <c r="V363" s="26"/>
      <c r="W363" s="26"/>
      <c r="X363" s="26"/>
    </row>
    <row r="364" spans="2:30" x14ac:dyDescent="0.35">
      <c r="B364" s="76" t="s">
        <v>56</v>
      </c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6"/>
      <c r="V364" s="8"/>
      <c r="W364" s="8"/>
      <c r="X364" s="8"/>
    </row>
    <row r="365" spans="2:30" x14ac:dyDescent="0.35">
      <c r="B365" s="14" t="s">
        <v>40</v>
      </c>
      <c r="C365" s="14" t="s">
        <v>41</v>
      </c>
      <c r="D365" s="15"/>
      <c r="E365" s="15"/>
      <c r="F365" s="16"/>
      <c r="G365" s="77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9"/>
      <c r="U365" s="17"/>
      <c r="V365" s="26"/>
      <c r="W365" s="26"/>
      <c r="X365" s="26"/>
    </row>
    <row r="366" spans="2:30" x14ac:dyDescent="0.35">
      <c r="B366" s="18" t="s">
        <v>42</v>
      </c>
      <c r="C366" s="14" t="s">
        <v>18</v>
      </c>
      <c r="D366" s="19"/>
      <c r="E366" s="19"/>
      <c r="F366" s="20"/>
      <c r="G366" s="80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17"/>
      <c r="V366" s="26"/>
      <c r="W366" s="26"/>
      <c r="X366" s="26"/>
    </row>
    <row r="367" spans="2:30" hidden="1" x14ac:dyDescent="0.35">
      <c r="B367" s="18" t="s">
        <v>46</v>
      </c>
      <c r="C367" s="14" t="s">
        <v>18</v>
      </c>
      <c r="D367" s="19"/>
      <c r="E367" s="19"/>
      <c r="F367" s="20"/>
      <c r="G367" s="81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17"/>
      <c r="V367" s="26"/>
      <c r="W367" s="26"/>
      <c r="X367" s="26"/>
    </row>
    <row r="368" spans="2:30" x14ac:dyDescent="0.35">
      <c r="B368" s="18" t="s">
        <v>47</v>
      </c>
      <c r="C368" s="14" t="s">
        <v>48</v>
      </c>
      <c r="D368" s="19"/>
      <c r="E368" s="19"/>
      <c r="F368" s="20"/>
      <c r="G368" s="81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17"/>
      <c r="V368" s="26"/>
      <c r="W368" s="26"/>
      <c r="X368" s="26"/>
    </row>
    <row r="369" spans="2:24" x14ac:dyDescent="0.35">
      <c r="B369" s="18" t="s">
        <v>50</v>
      </c>
      <c r="C369" s="14" t="s">
        <v>18</v>
      </c>
      <c r="D369" s="19"/>
      <c r="E369" s="19"/>
      <c r="F369" s="20"/>
      <c r="G369" s="81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17"/>
      <c r="V369" s="26"/>
      <c r="W369" s="26"/>
      <c r="X369" s="26"/>
    </row>
    <row r="370" spans="2:24" hidden="1" x14ac:dyDescent="0.35">
      <c r="B370" s="18" t="s">
        <v>52</v>
      </c>
      <c r="C370" s="14" t="s">
        <v>18</v>
      </c>
      <c r="D370" s="19"/>
      <c r="E370" s="19"/>
      <c r="F370" s="20"/>
      <c r="G370" s="81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17"/>
      <c r="V370" s="26"/>
      <c r="W370" s="26"/>
      <c r="X370" s="26"/>
    </row>
    <row r="371" spans="2:24" x14ac:dyDescent="0.35">
      <c r="B371" s="18" t="s">
        <v>42</v>
      </c>
      <c r="C371" s="14" t="s">
        <v>22</v>
      </c>
      <c r="D371" s="19"/>
      <c r="E371" s="19"/>
      <c r="F371" s="20"/>
      <c r="G371" s="81"/>
      <c r="H371" s="22">
        <f t="shared" ref="H371:S371" si="198">H366*$X355</f>
        <v>0</v>
      </c>
      <c r="I371" s="22">
        <f t="shared" si="198"/>
        <v>0</v>
      </c>
      <c r="J371" s="22">
        <f t="shared" si="198"/>
        <v>0</v>
      </c>
      <c r="K371" s="22">
        <f t="shared" si="198"/>
        <v>0</v>
      </c>
      <c r="L371" s="22">
        <f t="shared" si="198"/>
        <v>0</v>
      </c>
      <c r="M371" s="22">
        <f t="shared" si="198"/>
        <v>0</v>
      </c>
      <c r="N371" s="22">
        <f t="shared" si="198"/>
        <v>0</v>
      </c>
      <c r="O371" s="22">
        <f t="shared" si="198"/>
        <v>0</v>
      </c>
      <c r="P371" s="22">
        <f t="shared" si="198"/>
        <v>0</v>
      </c>
      <c r="Q371" s="22">
        <f t="shared" si="198"/>
        <v>0</v>
      </c>
      <c r="R371" s="22">
        <f t="shared" si="198"/>
        <v>0</v>
      </c>
      <c r="S371" s="22">
        <f t="shared" si="198"/>
        <v>0</v>
      </c>
      <c r="T371" s="22">
        <f>T366*$X355</f>
        <v>0</v>
      </c>
      <c r="U371" s="17"/>
      <c r="V371" s="26"/>
      <c r="W371" s="26"/>
      <c r="X371" s="26"/>
    </row>
    <row r="372" spans="2:24" hidden="1" x14ac:dyDescent="0.35">
      <c r="B372" s="18" t="s">
        <v>46</v>
      </c>
      <c r="C372" s="14" t="s">
        <v>22</v>
      </c>
      <c r="D372" s="19"/>
      <c r="E372" s="19"/>
      <c r="F372" s="20"/>
      <c r="G372" s="81"/>
      <c r="H372" s="22">
        <f t="shared" ref="H372:S372" si="199">H367*$Y355</f>
        <v>0</v>
      </c>
      <c r="I372" s="22">
        <f t="shared" si="199"/>
        <v>0</v>
      </c>
      <c r="J372" s="22">
        <f t="shared" si="199"/>
        <v>0</v>
      </c>
      <c r="K372" s="22">
        <f t="shared" si="199"/>
        <v>0</v>
      </c>
      <c r="L372" s="22">
        <f t="shared" si="199"/>
        <v>0</v>
      </c>
      <c r="M372" s="22">
        <f t="shared" si="199"/>
        <v>0</v>
      </c>
      <c r="N372" s="22">
        <f t="shared" si="199"/>
        <v>0</v>
      </c>
      <c r="O372" s="22">
        <f t="shared" si="199"/>
        <v>0</v>
      </c>
      <c r="P372" s="22">
        <f t="shared" si="199"/>
        <v>0</v>
      </c>
      <c r="Q372" s="22">
        <f t="shared" si="199"/>
        <v>0</v>
      </c>
      <c r="R372" s="22">
        <f t="shared" si="199"/>
        <v>0</v>
      </c>
      <c r="S372" s="22">
        <f t="shared" si="199"/>
        <v>0</v>
      </c>
      <c r="T372" s="22">
        <f t="shared" ref="T372" si="200">T367*$Y355</f>
        <v>0</v>
      </c>
      <c r="U372" s="17"/>
      <c r="V372" s="26"/>
      <c r="W372" s="26"/>
      <c r="X372" s="26"/>
    </row>
    <row r="373" spans="2:24" x14ac:dyDescent="0.35">
      <c r="B373" s="18" t="s">
        <v>47</v>
      </c>
      <c r="C373" s="14" t="s">
        <v>22</v>
      </c>
      <c r="D373" s="19"/>
      <c r="E373" s="19"/>
      <c r="F373" s="20"/>
      <c r="G373" s="81"/>
      <c r="H373" s="22">
        <f t="shared" ref="H373:S373" si="201">H368*$X356</f>
        <v>0</v>
      </c>
      <c r="I373" s="22">
        <f t="shared" si="201"/>
        <v>0</v>
      </c>
      <c r="J373" s="22">
        <f t="shared" si="201"/>
        <v>0</v>
      </c>
      <c r="K373" s="22">
        <f t="shared" si="201"/>
        <v>0</v>
      </c>
      <c r="L373" s="22">
        <f t="shared" si="201"/>
        <v>0</v>
      </c>
      <c r="M373" s="22">
        <f t="shared" si="201"/>
        <v>0</v>
      </c>
      <c r="N373" s="22">
        <f t="shared" si="201"/>
        <v>0</v>
      </c>
      <c r="O373" s="22">
        <f t="shared" si="201"/>
        <v>0</v>
      </c>
      <c r="P373" s="22">
        <f t="shared" si="201"/>
        <v>0</v>
      </c>
      <c r="Q373" s="22">
        <f t="shared" si="201"/>
        <v>0</v>
      </c>
      <c r="R373" s="22">
        <f t="shared" si="201"/>
        <v>0</v>
      </c>
      <c r="S373" s="22">
        <f t="shared" si="201"/>
        <v>0</v>
      </c>
      <c r="T373" s="22">
        <f>T368*$X356</f>
        <v>0</v>
      </c>
      <c r="U373" s="17"/>
      <c r="V373" s="26"/>
      <c r="W373" s="26"/>
      <c r="X373" s="26"/>
    </row>
    <row r="374" spans="2:24" x14ac:dyDescent="0.35">
      <c r="B374" s="18" t="s">
        <v>50</v>
      </c>
      <c r="C374" s="14" t="s">
        <v>22</v>
      </c>
      <c r="D374" s="19"/>
      <c r="E374" s="19"/>
      <c r="F374" s="19"/>
      <c r="G374" s="81"/>
      <c r="H374" s="22">
        <f t="shared" ref="H374:S374" si="202">H369*$X358</f>
        <v>0</v>
      </c>
      <c r="I374" s="22">
        <f t="shared" si="202"/>
        <v>0</v>
      </c>
      <c r="J374" s="22">
        <f t="shared" si="202"/>
        <v>0</v>
      </c>
      <c r="K374" s="22">
        <f t="shared" si="202"/>
        <v>0</v>
      </c>
      <c r="L374" s="22">
        <f t="shared" si="202"/>
        <v>0</v>
      </c>
      <c r="M374" s="22">
        <f t="shared" si="202"/>
        <v>0</v>
      </c>
      <c r="N374" s="22">
        <f t="shared" si="202"/>
        <v>0</v>
      </c>
      <c r="O374" s="22">
        <f t="shared" si="202"/>
        <v>0</v>
      </c>
      <c r="P374" s="22">
        <f t="shared" si="202"/>
        <v>0</v>
      </c>
      <c r="Q374" s="22">
        <f t="shared" si="202"/>
        <v>0</v>
      </c>
      <c r="R374" s="22">
        <f t="shared" si="202"/>
        <v>0</v>
      </c>
      <c r="S374" s="22">
        <f t="shared" si="202"/>
        <v>0</v>
      </c>
      <c r="T374" s="22">
        <f>T369*$X358</f>
        <v>0</v>
      </c>
      <c r="U374" s="17"/>
      <c r="V374" s="26"/>
      <c r="W374" s="26"/>
      <c r="X374" s="26"/>
    </row>
    <row r="375" spans="2:24" hidden="1" x14ac:dyDescent="0.35">
      <c r="B375" s="18" t="s">
        <v>52</v>
      </c>
      <c r="C375" s="14" t="s">
        <v>22</v>
      </c>
      <c r="D375" s="19"/>
      <c r="E375" s="19"/>
      <c r="F375" s="19"/>
      <c r="G375" s="32"/>
      <c r="H375" s="22">
        <f t="shared" ref="H375:S375" si="203">H370*$Y359</f>
        <v>0</v>
      </c>
      <c r="I375" s="22">
        <f t="shared" si="203"/>
        <v>0</v>
      </c>
      <c r="J375" s="22">
        <f t="shared" si="203"/>
        <v>0</v>
      </c>
      <c r="K375" s="22">
        <f t="shared" si="203"/>
        <v>0</v>
      </c>
      <c r="L375" s="22">
        <f t="shared" si="203"/>
        <v>0</v>
      </c>
      <c r="M375" s="22">
        <f t="shared" si="203"/>
        <v>0</v>
      </c>
      <c r="N375" s="22">
        <f t="shared" si="203"/>
        <v>0</v>
      </c>
      <c r="O375" s="22">
        <f t="shared" si="203"/>
        <v>0</v>
      </c>
      <c r="P375" s="22">
        <f t="shared" si="203"/>
        <v>0</v>
      </c>
      <c r="Q375" s="22">
        <f t="shared" si="203"/>
        <v>0</v>
      </c>
      <c r="R375" s="22">
        <f t="shared" si="203"/>
        <v>0</v>
      </c>
      <c r="S375" s="22">
        <f t="shared" si="203"/>
        <v>0</v>
      </c>
      <c r="T375" s="22">
        <f t="shared" ref="T375" si="204">T370*$Y359</f>
        <v>0</v>
      </c>
      <c r="U375" s="17"/>
      <c r="V375" s="26"/>
      <c r="W375" s="26"/>
      <c r="X375" s="26"/>
    </row>
    <row r="376" spans="2:24" x14ac:dyDescent="0.35">
      <c r="B376" s="27" t="s">
        <v>23</v>
      </c>
      <c r="C376" s="28" t="s">
        <v>22</v>
      </c>
      <c r="D376" s="29"/>
      <c r="E376" s="29"/>
      <c r="F376" s="29"/>
      <c r="G376" s="27"/>
      <c r="H376" s="30">
        <f>SUM(H371:H375)</f>
        <v>0</v>
      </c>
      <c r="I376" s="30">
        <f t="shared" ref="I376:S376" si="205">SUM(I371:I375)</f>
        <v>0</v>
      </c>
      <c r="J376" s="30">
        <f t="shared" si="205"/>
        <v>0</v>
      </c>
      <c r="K376" s="30">
        <f t="shared" si="205"/>
        <v>0</v>
      </c>
      <c r="L376" s="30">
        <f t="shared" si="205"/>
        <v>0</v>
      </c>
      <c r="M376" s="30">
        <f t="shared" si="205"/>
        <v>0</v>
      </c>
      <c r="N376" s="30">
        <f t="shared" si="205"/>
        <v>0</v>
      </c>
      <c r="O376" s="30">
        <f t="shared" si="205"/>
        <v>0</v>
      </c>
      <c r="P376" s="30">
        <f t="shared" si="205"/>
        <v>0</v>
      </c>
      <c r="Q376" s="30">
        <f t="shared" si="205"/>
        <v>0</v>
      </c>
      <c r="R376" s="30">
        <f t="shared" si="205"/>
        <v>0</v>
      </c>
      <c r="S376" s="30">
        <f t="shared" si="205"/>
        <v>0</v>
      </c>
      <c r="T376" s="30">
        <f t="shared" ref="T376" si="206">SUM(T371:T375)</f>
        <v>0</v>
      </c>
      <c r="U376" s="17"/>
      <c r="V376" s="26"/>
      <c r="W376" s="26"/>
      <c r="X376" s="26"/>
    </row>
    <row r="377" spans="2:24" x14ac:dyDescent="0.35">
      <c r="B377" s="76" t="s">
        <v>57</v>
      </c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6"/>
      <c r="V377" s="8"/>
      <c r="W377" s="8"/>
      <c r="X377" s="8"/>
    </row>
    <row r="378" spans="2:24" x14ac:dyDescent="0.35">
      <c r="B378" s="14" t="s">
        <v>40</v>
      </c>
      <c r="C378" s="14" t="s">
        <v>41</v>
      </c>
      <c r="D378" s="15"/>
      <c r="E378" s="15"/>
      <c r="F378" s="16"/>
      <c r="G378" s="77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9"/>
      <c r="U378" s="17"/>
      <c r="V378" s="41"/>
      <c r="W378" s="41"/>
      <c r="X378" s="41"/>
    </row>
    <row r="379" spans="2:24" x14ac:dyDescent="0.35">
      <c r="B379" s="18" t="s">
        <v>42</v>
      </c>
      <c r="C379" s="14" t="s">
        <v>18</v>
      </c>
      <c r="D379" s="19"/>
      <c r="E379" s="19"/>
      <c r="F379" s="20"/>
      <c r="G379" s="80"/>
      <c r="H379" s="22">
        <f t="shared" ref="H379:T388" si="207">H353-H366</f>
        <v>208.57066666666665</v>
      </c>
      <c r="I379" s="22">
        <f t="shared" si="207"/>
        <v>208.57066666666665</v>
      </c>
      <c r="J379" s="22">
        <f t="shared" si="207"/>
        <v>208.57066666666665</v>
      </c>
      <c r="K379" s="22">
        <f t="shared" si="207"/>
        <v>208.57066666666665</v>
      </c>
      <c r="L379" s="22">
        <f t="shared" si="207"/>
        <v>208.57066666666665</v>
      </c>
      <c r="M379" s="22">
        <f t="shared" si="207"/>
        <v>208.57066666666665</v>
      </c>
      <c r="N379" s="22">
        <f t="shared" si="207"/>
        <v>208.57066666666665</v>
      </c>
      <c r="O379" s="22">
        <f t="shared" si="207"/>
        <v>208.57066666666665</v>
      </c>
      <c r="P379" s="22">
        <f t="shared" si="207"/>
        <v>208.57066666666665</v>
      </c>
      <c r="Q379" s="22">
        <f t="shared" si="207"/>
        <v>208.57066666666665</v>
      </c>
      <c r="R379" s="22">
        <f t="shared" si="207"/>
        <v>208.57066666666665</v>
      </c>
      <c r="S379" s="22">
        <f t="shared" si="207"/>
        <v>208.57066666666665</v>
      </c>
      <c r="T379" s="23">
        <f t="shared" si="207"/>
        <v>208.57066666666665</v>
      </c>
      <c r="U379" s="17"/>
      <c r="V379" s="41"/>
      <c r="W379" s="41"/>
      <c r="X379" s="41"/>
    </row>
    <row r="380" spans="2:24" hidden="1" x14ac:dyDescent="0.35">
      <c r="B380" s="18" t="s">
        <v>46</v>
      </c>
      <c r="C380" s="14" t="s">
        <v>18</v>
      </c>
      <c r="D380" s="19"/>
      <c r="E380" s="19"/>
      <c r="F380" s="20"/>
      <c r="G380" s="81"/>
      <c r="H380" s="22">
        <f t="shared" si="207"/>
        <v>0</v>
      </c>
      <c r="I380" s="22">
        <f t="shared" si="207"/>
        <v>0</v>
      </c>
      <c r="J380" s="22">
        <f t="shared" si="207"/>
        <v>0</v>
      </c>
      <c r="K380" s="22">
        <f t="shared" si="207"/>
        <v>0</v>
      </c>
      <c r="L380" s="22">
        <f t="shared" si="207"/>
        <v>0</v>
      </c>
      <c r="M380" s="22">
        <f t="shared" si="207"/>
        <v>0</v>
      </c>
      <c r="N380" s="22">
        <f t="shared" si="207"/>
        <v>0</v>
      </c>
      <c r="O380" s="22">
        <f t="shared" si="207"/>
        <v>0</v>
      </c>
      <c r="P380" s="22">
        <f t="shared" si="207"/>
        <v>0</v>
      </c>
      <c r="Q380" s="22">
        <f t="shared" si="207"/>
        <v>0</v>
      </c>
      <c r="R380" s="22">
        <f t="shared" si="207"/>
        <v>0</v>
      </c>
      <c r="S380" s="22">
        <f t="shared" si="207"/>
        <v>0</v>
      </c>
      <c r="T380" s="23">
        <f t="shared" si="207"/>
        <v>0</v>
      </c>
      <c r="U380" s="17"/>
      <c r="V380" s="41"/>
      <c r="W380" s="41"/>
      <c r="X380" s="41"/>
    </row>
    <row r="381" spans="2:24" x14ac:dyDescent="0.35">
      <c r="B381" s="18" t="s">
        <v>47</v>
      </c>
      <c r="C381" s="14" t="s">
        <v>48</v>
      </c>
      <c r="D381" s="19"/>
      <c r="E381" s="19"/>
      <c r="F381" s="20"/>
      <c r="G381" s="81"/>
      <c r="H381" s="22">
        <f t="shared" si="207"/>
        <v>6126</v>
      </c>
      <c r="I381" s="22">
        <f t="shared" si="207"/>
        <v>6126</v>
      </c>
      <c r="J381" s="22">
        <f t="shared" si="207"/>
        <v>6126</v>
      </c>
      <c r="K381" s="22">
        <f t="shared" si="207"/>
        <v>6126</v>
      </c>
      <c r="L381" s="22">
        <f t="shared" si="207"/>
        <v>6126</v>
      </c>
      <c r="M381" s="22">
        <f t="shared" si="207"/>
        <v>6126</v>
      </c>
      <c r="N381" s="22">
        <f t="shared" si="207"/>
        <v>6126</v>
      </c>
      <c r="O381" s="22">
        <f t="shared" si="207"/>
        <v>6126</v>
      </c>
      <c r="P381" s="22">
        <f t="shared" si="207"/>
        <v>6126</v>
      </c>
      <c r="Q381" s="22">
        <f t="shared" si="207"/>
        <v>6126</v>
      </c>
      <c r="R381" s="22">
        <f t="shared" si="207"/>
        <v>6126</v>
      </c>
      <c r="S381" s="22">
        <f t="shared" si="207"/>
        <v>6126</v>
      </c>
      <c r="T381" s="23">
        <f t="shared" si="207"/>
        <v>6126</v>
      </c>
      <c r="U381" s="17"/>
      <c r="V381" s="41"/>
      <c r="W381" s="41"/>
      <c r="X381" s="41"/>
    </row>
    <row r="382" spans="2:24" x14ac:dyDescent="0.35">
      <c r="B382" s="18" t="s">
        <v>50</v>
      </c>
      <c r="C382" s="14" t="s">
        <v>18</v>
      </c>
      <c r="D382" s="19"/>
      <c r="E382" s="19"/>
      <c r="F382" s="20"/>
      <c r="G382" s="81"/>
      <c r="H382" s="22">
        <f t="shared" si="207"/>
        <v>871.05237437112135</v>
      </c>
      <c r="I382" s="22">
        <f t="shared" si="207"/>
        <v>871.05237437112135</v>
      </c>
      <c r="J382" s="22">
        <f t="shared" si="207"/>
        <v>871.05237437112135</v>
      </c>
      <c r="K382" s="22">
        <f t="shared" si="207"/>
        <v>871.05237437112135</v>
      </c>
      <c r="L382" s="22">
        <f t="shared" si="207"/>
        <v>871.05237437112135</v>
      </c>
      <c r="M382" s="22">
        <f t="shared" si="207"/>
        <v>871.05237437112135</v>
      </c>
      <c r="N382" s="22">
        <f t="shared" si="207"/>
        <v>871.05237437112135</v>
      </c>
      <c r="O382" s="22">
        <f t="shared" si="207"/>
        <v>871.05237437112135</v>
      </c>
      <c r="P382" s="22">
        <f t="shared" si="207"/>
        <v>871.05237437112135</v>
      </c>
      <c r="Q382" s="22">
        <f t="shared" si="207"/>
        <v>871.05237437112135</v>
      </c>
      <c r="R382" s="22">
        <f t="shared" si="207"/>
        <v>871.05237437112135</v>
      </c>
      <c r="S382" s="22">
        <f t="shared" si="207"/>
        <v>871.05237437112135</v>
      </c>
      <c r="T382" s="23">
        <f t="shared" si="207"/>
        <v>871.05237437112135</v>
      </c>
      <c r="U382" s="17"/>
      <c r="V382" s="41"/>
      <c r="W382" s="41"/>
      <c r="X382" s="41"/>
    </row>
    <row r="383" spans="2:24" hidden="1" x14ac:dyDescent="0.35">
      <c r="B383" s="18" t="s">
        <v>52</v>
      </c>
      <c r="C383" s="14" t="s">
        <v>18</v>
      </c>
      <c r="D383" s="19"/>
      <c r="E383" s="19"/>
      <c r="F383" s="20"/>
      <c r="G383" s="81"/>
      <c r="H383" s="22">
        <f t="shared" si="207"/>
        <v>0</v>
      </c>
      <c r="I383" s="22">
        <f t="shared" si="207"/>
        <v>0</v>
      </c>
      <c r="J383" s="22">
        <f t="shared" si="207"/>
        <v>0</v>
      </c>
      <c r="K383" s="22">
        <f t="shared" si="207"/>
        <v>0</v>
      </c>
      <c r="L383" s="22">
        <f t="shared" si="207"/>
        <v>0</v>
      </c>
      <c r="M383" s="22">
        <f t="shared" si="207"/>
        <v>0</v>
      </c>
      <c r="N383" s="22">
        <f t="shared" si="207"/>
        <v>0</v>
      </c>
      <c r="O383" s="22">
        <f t="shared" si="207"/>
        <v>0</v>
      </c>
      <c r="P383" s="22">
        <f t="shared" si="207"/>
        <v>0</v>
      </c>
      <c r="Q383" s="22">
        <f t="shared" si="207"/>
        <v>0</v>
      </c>
      <c r="R383" s="22">
        <f t="shared" si="207"/>
        <v>0</v>
      </c>
      <c r="S383" s="22">
        <f t="shared" si="207"/>
        <v>0</v>
      </c>
      <c r="T383" s="22">
        <f t="shared" si="207"/>
        <v>0</v>
      </c>
      <c r="U383" s="17"/>
      <c r="V383" s="41"/>
      <c r="W383" s="41"/>
      <c r="X383" s="41"/>
    </row>
    <row r="384" spans="2:24" x14ac:dyDescent="0.35">
      <c r="B384" s="18" t="s">
        <v>42</v>
      </c>
      <c r="C384" s="14" t="s">
        <v>22</v>
      </c>
      <c r="D384" s="19"/>
      <c r="E384" s="19"/>
      <c r="F384" s="20"/>
      <c r="G384" s="81"/>
      <c r="H384" s="22">
        <f t="shared" si="207"/>
        <v>812.9695733333333</v>
      </c>
      <c r="I384" s="22">
        <f t="shared" si="207"/>
        <v>812.9695733333333</v>
      </c>
      <c r="J384" s="22">
        <f t="shared" si="207"/>
        <v>812.9695733333333</v>
      </c>
      <c r="K384" s="22">
        <f t="shared" si="207"/>
        <v>812.9695733333333</v>
      </c>
      <c r="L384" s="22">
        <f t="shared" si="207"/>
        <v>812.9695733333333</v>
      </c>
      <c r="M384" s="22">
        <f t="shared" si="207"/>
        <v>812.9695733333333</v>
      </c>
      <c r="N384" s="22">
        <f t="shared" si="207"/>
        <v>812.9695733333333</v>
      </c>
      <c r="O384" s="22">
        <f t="shared" si="207"/>
        <v>812.9695733333333</v>
      </c>
      <c r="P384" s="22">
        <f t="shared" si="207"/>
        <v>812.9695733333333</v>
      </c>
      <c r="Q384" s="22">
        <f t="shared" si="207"/>
        <v>812.9695733333333</v>
      </c>
      <c r="R384" s="22">
        <f t="shared" si="207"/>
        <v>812.9695733333333</v>
      </c>
      <c r="S384" s="22">
        <f t="shared" si="207"/>
        <v>812.9695733333333</v>
      </c>
      <c r="T384" s="23">
        <f t="shared" si="207"/>
        <v>812.9695733333333</v>
      </c>
      <c r="U384" s="17"/>
      <c r="V384" s="41"/>
      <c r="W384" s="41"/>
      <c r="X384" s="41"/>
    </row>
    <row r="385" spans="2:24" hidden="1" x14ac:dyDescent="0.35">
      <c r="B385" s="18" t="s">
        <v>46</v>
      </c>
      <c r="C385" s="14" t="s">
        <v>22</v>
      </c>
      <c r="D385" s="19"/>
      <c r="E385" s="19"/>
      <c r="F385" s="20"/>
      <c r="G385" s="81"/>
      <c r="H385" s="22">
        <f t="shared" si="207"/>
        <v>0</v>
      </c>
      <c r="I385" s="22">
        <f t="shared" si="207"/>
        <v>0</v>
      </c>
      <c r="J385" s="22">
        <f t="shared" si="207"/>
        <v>0</v>
      </c>
      <c r="K385" s="22">
        <f t="shared" si="207"/>
        <v>0</v>
      </c>
      <c r="L385" s="22">
        <f t="shared" si="207"/>
        <v>0</v>
      </c>
      <c r="M385" s="22">
        <f t="shared" si="207"/>
        <v>0</v>
      </c>
      <c r="N385" s="22">
        <f t="shared" si="207"/>
        <v>0</v>
      </c>
      <c r="O385" s="22">
        <f t="shared" si="207"/>
        <v>0</v>
      </c>
      <c r="P385" s="22">
        <f t="shared" si="207"/>
        <v>0</v>
      </c>
      <c r="Q385" s="22">
        <f t="shared" si="207"/>
        <v>0</v>
      </c>
      <c r="R385" s="22">
        <f t="shared" si="207"/>
        <v>0</v>
      </c>
      <c r="S385" s="22">
        <f t="shared" si="207"/>
        <v>0</v>
      </c>
      <c r="T385" s="23">
        <f t="shared" si="207"/>
        <v>0</v>
      </c>
      <c r="U385" s="17"/>
      <c r="V385" s="26"/>
      <c r="W385" s="26"/>
      <c r="X385" s="26"/>
    </row>
    <row r="386" spans="2:24" x14ac:dyDescent="0.35">
      <c r="B386" s="18" t="s">
        <v>47</v>
      </c>
      <c r="C386" s="14" t="s">
        <v>22</v>
      </c>
      <c r="D386" s="19"/>
      <c r="E386" s="19"/>
      <c r="F386" s="20"/>
      <c r="G386" s="81"/>
      <c r="H386" s="22">
        <f t="shared" si="207"/>
        <v>625.63199999999995</v>
      </c>
      <c r="I386" s="22">
        <f t="shared" si="207"/>
        <v>625.63199999999995</v>
      </c>
      <c r="J386" s="22">
        <f t="shared" si="207"/>
        <v>625.63199999999995</v>
      </c>
      <c r="K386" s="22">
        <f t="shared" si="207"/>
        <v>625.63199999999995</v>
      </c>
      <c r="L386" s="22">
        <f t="shared" si="207"/>
        <v>625.63199999999995</v>
      </c>
      <c r="M386" s="22">
        <f t="shared" si="207"/>
        <v>625.63199999999995</v>
      </c>
      <c r="N386" s="22">
        <f t="shared" si="207"/>
        <v>625.63199999999995</v>
      </c>
      <c r="O386" s="22">
        <f t="shared" si="207"/>
        <v>625.63199999999995</v>
      </c>
      <c r="P386" s="22">
        <f t="shared" si="207"/>
        <v>625.63199999999995</v>
      </c>
      <c r="Q386" s="22">
        <f t="shared" si="207"/>
        <v>625.63199999999995</v>
      </c>
      <c r="R386" s="22">
        <f t="shared" si="207"/>
        <v>625.63199999999995</v>
      </c>
      <c r="S386" s="22">
        <f t="shared" si="207"/>
        <v>625.63199999999995</v>
      </c>
      <c r="T386" s="23">
        <f t="shared" si="207"/>
        <v>625.63199999999995</v>
      </c>
      <c r="U386" s="17"/>
      <c r="V386" s="26"/>
      <c r="W386" s="26"/>
      <c r="X386" s="26"/>
    </row>
    <row r="387" spans="2:24" x14ac:dyDescent="0.35">
      <c r="B387" s="18" t="s">
        <v>50</v>
      </c>
      <c r="C387" s="14" t="s">
        <v>22</v>
      </c>
      <c r="D387" s="19"/>
      <c r="E387" s="19"/>
      <c r="F387" s="19"/>
      <c r="G387" s="81"/>
      <c r="H387" s="22">
        <f t="shared" si="207"/>
        <v>1036.6949351869</v>
      </c>
      <c r="I387" s="22">
        <f t="shared" si="207"/>
        <v>1036.6949351869</v>
      </c>
      <c r="J387" s="22">
        <f t="shared" si="207"/>
        <v>1036.6949351869</v>
      </c>
      <c r="K387" s="22">
        <f t="shared" si="207"/>
        <v>1036.6949351869</v>
      </c>
      <c r="L387" s="22">
        <f t="shared" si="207"/>
        <v>1036.6949351869</v>
      </c>
      <c r="M387" s="22">
        <f t="shared" si="207"/>
        <v>1036.6949351869</v>
      </c>
      <c r="N387" s="22">
        <f t="shared" si="207"/>
        <v>1036.6949351869</v>
      </c>
      <c r="O387" s="22">
        <f t="shared" si="207"/>
        <v>1036.6949351869</v>
      </c>
      <c r="P387" s="22">
        <f t="shared" si="207"/>
        <v>1036.6949351869</v>
      </c>
      <c r="Q387" s="22">
        <f t="shared" si="207"/>
        <v>1036.6949351869</v>
      </c>
      <c r="R387" s="22">
        <f t="shared" si="207"/>
        <v>1036.6949351869</v>
      </c>
      <c r="S387" s="22">
        <f t="shared" si="207"/>
        <v>1036.6949351869</v>
      </c>
      <c r="T387" s="23">
        <f t="shared" si="207"/>
        <v>1036.6949351869</v>
      </c>
      <c r="U387" s="17"/>
      <c r="V387" s="26"/>
      <c r="W387" s="26"/>
      <c r="X387" s="26"/>
    </row>
    <row r="388" spans="2:24" hidden="1" x14ac:dyDescent="0.35">
      <c r="B388" s="18" t="s">
        <v>52</v>
      </c>
      <c r="C388" s="14" t="s">
        <v>22</v>
      </c>
      <c r="D388" s="19"/>
      <c r="E388" s="19"/>
      <c r="F388" s="19"/>
      <c r="G388" s="32"/>
      <c r="H388" s="22">
        <f t="shared" si="207"/>
        <v>0</v>
      </c>
      <c r="I388" s="22">
        <f t="shared" si="207"/>
        <v>0</v>
      </c>
      <c r="J388" s="22">
        <f t="shared" si="207"/>
        <v>0</v>
      </c>
      <c r="K388" s="22">
        <f t="shared" si="207"/>
        <v>0</v>
      </c>
      <c r="L388" s="22">
        <f t="shared" si="207"/>
        <v>0</v>
      </c>
      <c r="M388" s="22">
        <f t="shared" si="207"/>
        <v>0</v>
      </c>
      <c r="N388" s="22">
        <f t="shared" si="207"/>
        <v>0</v>
      </c>
      <c r="O388" s="22">
        <f t="shared" si="207"/>
        <v>0</v>
      </c>
      <c r="P388" s="22">
        <f t="shared" si="207"/>
        <v>0</v>
      </c>
      <c r="Q388" s="22">
        <f t="shared" si="207"/>
        <v>0</v>
      </c>
      <c r="R388" s="22">
        <f t="shared" si="207"/>
        <v>0</v>
      </c>
      <c r="S388" s="22">
        <f t="shared" si="207"/>
        <v>0</v>
      </c>
      <c r="T388" s="22">
        <f t="shared" si="207"/>
        <v>0</v>
      </c>
      <c r="U388" s="17"/>
      <c r="V388" s="26"/>
      <c r="W388" s="26"/>
      <c r="X388" s="26"/>
    </row>
    <row r="389" spans="2:24" x14ac:dyDescent="0.35">
      <c r="B389" s="27" t="s">
        <v>23</v>
      </c>
      <c r="C389" s="28" t="s">
        <v>22</v>
      </c>
      <c r="D389" s="29"/>
      <c r="E389" s="29"/>
      <c r="F389" s="29"/>
      <c r="G389" s="27"/>
      <c r="H389" s="30">
        <f>SUM(H384:H388)</f>
        <v>2475.2965085202331</v>
      </c>
      <c r="I389" s="30">
        <f t="shared" ref="I389:T389" si="208">SUM(I384:I388)</f>
        <v>2475.2965085202331</v>
      </c>
      <c r="J389" s="30">
        <f t="shared" si="208"/>
        <v>2475.2965085202331</v>
      </c>
      <c r="K389" s="30">
        <f t="shared" si="208"/>
        <v>2475.2965085202331</v>
      </c>
      <c r="L389" s="30">
        <f t="shared" si="208"/>
        <v>2475.2965085202331</v>
      </c>
      <c r="M389" s="30">
        <f t="shared" si="208"/>
        <v>2475.2965085202331</v>
      </c>
      <c r="N389" s="30">
        <f t="shared" si="208"/>
        <v>2475.2965085202331</v>
      </c>
      <c r="O389" s="30">
        <f t="shared" si="208"/>
        <v>2475.2965085202331</v>
      </c>
      <c r="P389" s="30">
        <f t="shared" si="208"/>
        <v>2475.2965085202331</v>
      </c>
      <c r="Q389" s="30">
        <f t="shared" si="208"/>
        <v>2475.2965085202331</v>
      </c>
      <c r="R389" s="30">
        <f t="shared" si="208"/>
        <v>2475.2965085202331</v>
      </c>
      <c r="S389" s="30">
        <f t="shared" si="208"/>
        <v>2475.2965085202331</v>
      </c>
      <c r="T389" s="30">
        <f t="shared" si="208"/>
        <v>2475.2965085202331</v>
      </c>
      <c r="U389" s="17"/>
      <c r="V389" s="26"/>
      <c r="W389" s="26"/>
      <c r="X389" s="26"/>
    </row>
    <row r="390" spans="2:24" x14ac:dyDescent="0.3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8"/>
      <c r="W390" s="8"/>
      <c r="X390" s="8"/>
    </row>
    <row r="391" spans="2:24" x14ac:dyDescent="0.35">
      <c r="B391" s="82" t="str">
        <f>'E2 Údaje a hodnotící tabulky1 '!B178</f>
        <v>Střední škola služeb a řemesel Stochov</v>
      </c>
      <c r="C391" s="83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4"/>
      <c r="U391" s="6"/>
      <c r="V391" s="8"/>
      <c r="W391" s="8"/>
      <c r="X391" s="8"/>
    </row>
    <row r="392" spans="2:24" x14ac:dyDescent="0.35">
      <c r="B392" s="85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86"/>
      <c r="S392" s="86"/>
      <c r="T392" s="87"/>
      <c r="U392" s="6"/>
      <c r="V392" s="8"/>
      <c r="W392" s="8"/>
      <c r="X392" s="8"/>
    </row>
    <row r="393" spans="2:24" x14ac:dyDescent="0.35">
      <c r="B393" s="42" t="s">
        <v>36</v>
      </c>
      <c r="C393" s="10">
        <v>12</v>
      </c>
      <c r="D393" s="11"/>
      <c r="E393" s="11"/>
      <c r="F393" s="12" t="s">
        <v>37</v>
      </c>
      <c r="G393" s="12" t="s">
        <v>38</v>
      </c>
      <c r="H393" s="12">
        <f>H350</f>
        <v>0</v>
      </c>
      <c r="I393" s="12">
        <f t="shared" ref="I393:S393" si="209">I350</f>
        <v>2023</v>
      </c>
      <c r="J393" s="12">
        <f t="shared" si="209"/>
        <v>2024</v>
      </c>
      <c r="K393" s="12">
        <f t="shared" si="209"/>
        <v>2025</v>
      </c>
      <c r="L393" s="12">
        <f t="shared" si="209"/>
        <v>2026</v>
      </c>
      <c r="M393" s="12">
        <f t="shared" si="209"/>
        <v>2027</v>
      </c>
      <c r="N393" s="12">
        <f t="shared" si="209"/>
        <v>2028</v>
      </c>
      <c r="O393" s="12">
        <f t="shared" si="209"/>
        <v>2029</v>
      </c>
      <c r="P393" s="12">
        <f t="shared" si="209"/>
        <v>2030</v>
      </c>
      <c r="Q393" s="12">
        <f t="shared" si="209"/>
        <v>2031</v>
      </c>
      <c r="R393" s="12">
        <f t="shared" si="209"/>
        <v>2032</v>
      </c>
      <c r="S393" s="12">
        <f t="shared" si="209"/>
        <v>2033</v>
      </c>
      <c r="T393" s="12">
        <v>2034</v>
      </c>
      <c r="U393" s="13"/>
      <c r="V393" s="13"/>
      <c r="W393" s="13"/>
      <c r="X393" s="13"/>
    </row>
    <row r="394" spans="2:24" x14ac:dyDescent="0.35">
      <c r="B394" s="88" t="s">
        <v>39</v>
      </c>
      <c r="C394" s="88"/>
      <c r="D394" s="88"/>
      <c r="E394" s="88"/>
      <c r="F394" s="88"/>
      <c r="G394" s="88"/>
      <c r="H394" s="88"/>
      <c r="I394" s="88"/>
      <c r="J394" s="88"/>
      <c r="K394" s="88"/>
      <c r="L394" s="88"/>
      <c r="M394" s="88"/>
      <c r="N394" s="88"/>
      <c r="O394" s="88"/>
      <c r="P394" s="88"/>
      <c r="Q394" s="88"/>
      <c r="R394" s="88"/>
      <c r="S394" s="88"/>
      <c r="T394" s="88"/>
      <c r="U394" s="6"/>
      <c r="V394" s="8"/>
      <c r="W394" s="8"/>
      <c r="X394" s="8"/>
    </row>
    <row r="395" spans="2:24" x14ac:dyDescent="0.35">
      <c r="B395" s="14" t="s">
        <v>40</v>
      </c>
      <c r="C395" s="14" t="s">
        <v>41</v>
      </c>
      <c r="D395" s="18"/>
      <c r="E395" s="18"/>
      <c r="F395" s="14"/>
      <c r="G395" s="77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9"/>
      <c r="U395" s="17"/>
      <c r="V395" s="89" t="s">
        <v>43</v>
      </c>
      <c r="W395" s="89" t="s">
        <v>44</v>
      </c>
      <c r="X395" s="89" t="s">
        <v>45</v>
      </c>
    </row>
    <row r="396" spans="2:24" x14ac:dyDescent="0.35">
      <c r="B396" s="18" t="s">
        <v>42</v>
      </c>
      <c r="C396" s="14" t="s">
        <v>18</v>
      </c>
      <c r="D396" s="19"/>
      <c r="E396" s="19"/>
      <c r="F396" s="20"/>
      <c r="G396" s="21">
        <v>104.43099999999998</v>
      </c>
      <c r="H396" s="22">
        <f>G396</f>
        <v>104.43099999999998</v>
      </c>
      <c r="I396" s="22">
        <f t="shared" ref="I396:T405" si="210">H396</f>
        <v>104.43099999999998</v>
      </c>
      <c r="J396" s="22">
        <f t="shared" si="210"/>
        <v>104.43099999999998</v>
      </c>
      <c r="K396" s="22">
        <f t="shared" si="210"/>
        <v>104.43099999999998</v>
      </c>
      <c r="L396" s="22">
        <f t="shared" si="210"/>
        <v>104.43099999999998</v>
      </c>
      <c r="M396" s="22">
        <f t="shared" si="210"/>
        <v>104.43099999999998</v>
      </c>
      <c r="N396" s="22">
        <f t="shared" si="210"/>
        <v>104.43099999999998</v>
      </c>
      <c r="O396" s="22">
        <f t="shared" si="210"/>
        <v>104.43099999999998</v>
      </c>
      <c r="P396" s="22">
        <f t="shared" si="210"/>
        <v>104.43099999999998</v>
      </c>
      <c r="Q396" s="22">
        <f t="shared" si="210"/>
        <v>104.43099999999998</v>
      </c>
      <c r="R396" s="22">
        <f t="shared" si="210"/>
        <v>104.43099999999998</v>
      </c>
      <c r="S396" s="22">
        <f t="shared" si="210"/>
        <v>104.43099999999998</v>
      </c>
      <c r="T396" s="22">
        <f t="shared" si="210"/>
        <v>104.43099999999998</v>
      </c>
      <c r="U396" s="17"/>
      <c r="V396" s="89"/>
      <c r="W396" s="89"/>
      <c r="X396" s="89"/>
    </row>
    <row r="397" spans="2:24" x14ac:dyDescent="0.35">
      <c r="B397" s="18" t="s">
        <v>46</v>
      </c>
      <c r="C397" s="14" t="s">
        <v>18</v>
      </c>
      <c r="D397" s="19"/>
      <c r="E397" s="19"/>
      <c r="F397" s="20"/>
      <c r="G397" s="21">
        <v>494.00355313301111</v>
      </c>
      <c r="H397" s="22">
        <f>G397</f>
        <v>494.00355313301111</v>
      </c>
      <c r="I397" s="22">
        <f>G397</f>
        <v>494.00355313301111</v>
      </c>
      <c r="J397" s="22">
        <f t="shared" si="210"/>
        <v>494.00355313301111</v>
      </c>
      <c r="K397" s="22">
        <f>J397</f>
        <v>494.00355313301111</v>
      </c>
      <c r="L397" s="22">
        <f t="shared" si="210"/>
        <v>494.00355313301111</v>
      </c>
      <c r="M397" s="22">
        <f t="shared" si="210"/>
        <v>494.00355313301111</v>
      </c>
      <c r="N397" s="22">
        <f t="shared" si="210"/>
        <v>494.00355313301111</v>
      </c>
      <c r="O397" s="22">
        <f t="shared" si="210"/>
        <v>494.00355313301111</v>
      </c>
      <c r="P397" s="22">
        <f t="shared" si="210"/>
        <v>494.00355313301111</v>
      </c>
      <c r="Q397" s="22">
        <f t="shared" si="210"/>
        <v>494.00355313301111</v>
      </c>
      <c r="R397" s="22">
        <f t="shared" si="210"/>
        <v>494.00355313301111</v>
      </c>
      <c r="S397" s="22">
        <f t="shared" si="210"/>
        <v>494.00355313301111</v>
      </c>
      <c r="T397" s="22">
        <f t="shared" si="210"/>
        <v>494.00355313301111</v>
      </c>
      <c r="U397" s="17"/>
      <c r="V397" s="24" t="s">
        <v>49</v>
      </c>
      <c r="W397" s="25">
        <f>G401/G396</f>
        <v>4.3787141749097502</v>
      </c>
      <c r="X397" s="25">
        <f>W397*1.21</f>
        <v>5.2982441516407972</v>
      </c>
    </row>
    <row r="398" spans="2:24" x14ac:dyDescent="0.35">
      <c r="B398" s="18" t="s">
        <v>47</v>
      </c>
      <c r="C398" s="14" t="s">
        <v>48</v>
      </c>
      <c r="D398" s="19"/>
      <c r="E398" s="19"/>
      <c r="F398" s="20"/>
      <c r="G398" s="21">
        <v>2361.6666666666665</v>
      </c>
      <c r="H398" s="22">
        <f t="shared" ref="H397:H405" si="211">G398</f>
        <v>2361.6666666666665</v>
      </c>
      <c r="I398" s="22">
        <f t="shared" si="210"/>
        <v>2361.6666666666665</v>
      </c>
      <c r="J398" s="22">
        <f t="shared" si="210"/>
        <v>2361.6666666666665</v>
      </c>
      <c r="K398" s="22">
        <f t="shared" si="210"/>
        <v>2361.6666666666665</v>
      </c>
      <c r="L398" s="22">
        <f t="shared" si="210"/>
        <v>2361.6666666666665</v>
      </c>
      <c r="M398" s="22">
        <f t="shared" si="210"/>
        <v>2361.6666666666665</v>
      </c>
      <c r="N398" s="22">
        <f t="shared" si="210"/>
        <v>2361.6666666666665</v>
      </c>
      <c r="O398" s="22">
        <f t="shared" si="210"/>
        <v>2361.6666666666665</v>
      </c>
      <c r="P398" s="22">
        <f t="shared" si="210"/>
        <v>2361.6666666666665</v>
      </c>
      <c r="Q398" s="22">
        <f t="shared" si="210"/>
        <v>2361.6666666666665</v>
      </c>
      <c r="R398" s="22">
        <f t="shared" si="210"/>
        <v>2361.6666666666665</v>
      </c>
      <c r="S398" s="22">
        <f t="shared" si="210"/>
        <v>2361.6666666666665</v>
      </c>
      <c r="T398" s="22">
        <f t="shared" si="210"/>
        <v>2361.6666666666665</v>
      </c>
      <c r="U398" s="17"/>
      <c r="V398" s="24" t="s">
        <v>51</v>
      </c>
      <c r="W398" s="25">
        <f>G402/G397</f>
        <v>2.4146238451910245</v>
      </c>
      <c r="X398" s="25">
        <f>W398*1.15</f>
        <v>2.7768174219696777</v>
      </c>
    </row>
    <row r="399" spans="2:24" hidden="1" x14ac:dyDescent="0.35">
      <c r="B399" s="18" t="s">
        <v>50</v>
      </c>
      <c r="C399" s="14" t="s">
        <v>18</v>
      </c>
      <c r="D399" s="19"/>
      <c r="E399" s="19"/>
      <c r="F399" s="20"/>
      <c r="G399" s="21"/>
      <c r="H399" s="22">
        <f t="shared" si="211"/>
        <v>0</v>
      </c>
      <c r="I399" s="22">
        <f t="shared" si="210"/>
        <v>0</v>
      </c>
      <c r="J399" s="22">
        <f t="shared" si="210"/>
        <v>0</v>
      </c>
      <c r="K399" s="22">
        <f t="shared" si="210"/>
        <v>0</v>
      </c>
      <c r="L399" s="22">
        <f t="shared" si="210"/>
        <v>0</v>
      </c>
      <c r="M399" s="22">
        <f t="shared" si="210"/>
        <v>0</v>
      </c>
      <c r="N399" s="22">
        <f t="shared" si="210"/>
        <v>0</v>
      </c>
      <c r="O399" s="22">
        <f t="shared" si="210"/>
        <v>0</v>
      </c>
      <c r="P399" s="22">
        <f t="shared" si="210"/>
        <v>0</v>
      </c>
      <c r="Q399" s="22">
        <f t="shared" si="210"/>
        <v>0</v>
      </c>
      <c r="R399" s="22">
        <f t="shared" si="210"/>
        <v>0</v>
      </c>
      <c r="S399" s="22">
        <f t="shared" si="210"/>
        <v>0</v>
      </c>
      <c r="T399" s="22">
        <f t="shared" si="210"/>
        <v>0</v>
      </c>
      <c r="U399" s="17"/>
      <c r="V399" s="24" t="s">
        <v>58</v>
      </c>
      <c r="W399" s="25"/>
      <c r="X399" s="25"/>
    </row>
    <row r="400" spans="2:24" hidden="1" x14ac:dyDescent="0.35">
      <c r="B400" s="18" t="s">
        <v>52</v>
      </c>
      <c r="C400" s="14" t="s">
        <v>18</v>
      </c>
      <c r="D400" s="19"/>
      <c r="E400" s="19"/>
      <c r="F400" s="20"/>
      <c r="G400" s="21"/>
      <c r="H400" s="22">
        <f t="shared" si="211"/>
        <v>0</v>
      </c>
      <c r="I400" s="22">
        <f t="shared" si="210"/>
        <v>0</v>
      </c>
      <c r="J400" s="22">
        <f t="shared" si="210"/>
        <v>0</v>
      </c>
      <c r="K400" s="22">
        <f t="shared" si="210"/>
        <v>0</v>
      </c>
      <c r="L400" s="22">
        <f t="shared" si="210"/>
        <v>0</v>
      </c>
      <c r="M400" s="22">
        <f t="shared" si="210"/>
        <v>0</v>
      </c>
      <c r="N400" s="22">
        <f t="shared" si="210"/>
        <v>0</v>
      </c>
      <c r="O400" s="22">
        <f t="shared" si="210"/>
        <v>0</v>
      </c>
      <c r="P400" s="22">
        <f t="shared" si="210"/>
        <v>0</v>
      </c>
      <c r="Q400" s="22">
        <f t="shared" si="210"/>
        <v>0</v>
      </c>
      <c r="R400" s="22">
        <f t="shared" si="210"/>
        <v>0</v>
      </c>
      <c r="S400" s="22">
        <f t="shared" si="210"/>
        <v>0</v>
      </c>
      <c r="T400" s="22">
        <f t="shared" si="210"/>
        <v>0</v>
      </c>
      <c r="U400" s="17"/>
      <c r="V400" s="24"/>
      <c r="W400" s="25"/>
      <c r="X400" s="25"/>
    </row>
    <row r="401" spans="2:24" x14ac:dyDescent="0.35">
      <c r="B401" s="18" t="s">
        <v>42</v>
      </c>
      <c r="C401" s="14" t="s">
        <v>22</v>
      </c>
      <c r="D401" s="19"/>
      <c r="E401" s="19"/>
      <c r="F401" s="20"/>
      <c r="G401" s="21">
        <v>457.27350000000001</v>
      </c>
      <c r="H401" s="22">
        <f t="shared" si="211"/>
        <v>457.27350000000001</v>
      </c>
      <c r="I401" s="22">
        <f t="shared" si="210"/>
        <v>457.27350000000001</v>
      </c>
      <c r="J401" s="22">
        <f t="shared" si="210"/>
        <v>457.27350000000001</v>
      </c>
      <c r="K401" s="22">
        <f t="shared" si="210"/>
        <v>457.27350000000001</v>
      </c>
      <c r="L401" s="22">
        <f t="shared" si="210"/>
        <v>457.27350000000001</v>
      </c>
      <c r="M401" s="22">
        <f t="shared" si="210"/>
        <v>457.27350000000001</v>
      </c>
      <c r="N401" s="22">
        <f t="shared" si="210"/>
        <v>457.27350000000001</v>
      </c>
      <c r="O401" s="22">
        <f t="shared" si="210"/>
        <v>457.27350000000001</v>
      </c>
      <c r="P401" s="22">
        <f t="shared" si="210"/>
        <v>457.27350000000001</v>
      </c>
      <c r="Q401" s="22">
        <f t="shared" si="210"/>
        <v>457.27350000000001</v>
      </c>
      <c r="R401" s="22">
        <f t="shared" si="210"/>
        <v>457.27350000000001</v>
      </c>
      <c r="S401" s="22">
        <f t="shared" si="210"/>
        <v>457.27350000000001</v>
      </c>
      <c r="T401" s="22">
        <f t="shared" si="210"/>
        <v>457.27350000000001</v>
      </c>
      <c r="U401" s="17"/>
      <c r="V401" s="24" t="s">
        <v>88</v>
      </c>
      <c r="W401" s="25">
        <f>G403/G398</f>
        <v>0.10186323218066339</v>
      </c>
      <c r="X401" s="25">
        <f>W401*1.15</f>
        <v>0.11714271700776288</v>
      </c>
    </row>
    <row r="402" spans="2:24" x14ac:dyDescent="0.35">
      <c r="B402" s="18" t="s">
        <v>46</v>
      </c>
      <c r="C402" s="14" t="s">
        <v>22</v>
      </c>
      <c r="D402" s="19"/>
      <c r="E402" s="19"/>
      <c r="F402" s="20"/>
      <c r="G402" s="21">
        <f>1192832.75900406/1000</f>
        <v>1192.8327590040599</v>
      </c>
      <c r="H402" s="22">
        <f>G402</f>
        <v>1192.8327590040599</v>
      </c>
      <c r="I402" s="22">
        <f t="shared" si="210"/>
        <v>1192.8327590040599</v>
      </c>
      <c r="J402" s="22">
        <f t="shared" si="210"/>
        <v>1192.8327590040599</v>
      </c>
      <c r="K402" s="22">
        <f t="shared" si="210"/>
        <v>1192.8327590040599</v>
      </c>
      <c r="L402" s="22">
        <f t="shared" si="210"/>
        <v>1192.8327590040599</v>
      </c>
      <c r="M402" s="22">
        <f t="shared" si="210"/>
        <v>1192.8327590040599</v>
      </c>
      <c r="N402" s="22">
        <f t="shared" si="210"/>
        <v>1192.8327590040599</v>
      </c>
      <c r="O402" s="22">
        <f t="shared" si="210"/>
        <v>1192.8327590040599</v>
      </c>
      <c r="P402" s="22">
        <f t="shared" si="210"/>
        <v>1192.8327590040599</v>
      </c>
      <c r="Q402" s="22">
        <f t="shared" si="210"/>
        <v>1192.8327590040599</v>
      </c>
      <c r="R402" s="22">
        <f t="shared" si="210"/>
        <v>1192.8327590040599</v>
      </c>
      <c r="S402" s="22">
        <f t="shared" si="210"/>
        <v>1192.8327590040599</v>
      </c>
      <c r="T402" s="22">
        <f t="shared" si="210"/>
        <v>1192.8327590040599</v>
      </c>
      <c r="U402" s="17"/>
      <c r="V402" s="26"/>
      <c r="W402" s="26"/>
      <c r="X402" s="26"/>
    </row>
    <row r="403" spans="2:24" x14ac:dyDescent="0.35">
      <c r="B403" s="18" t="s">
        <v>47</v>
      </c>
      <c r="C403" s="14" t="s">
        <v>22</v>
      </c>
      <c r="D403" s="19"/>
      <c r="E403" s="19"/>
      <c r="F403" s="20"/>
      <c r="G403" s="21">
        <v>240.56700000000001</v>
      </c>
      <c r="H403" s="22">
        <f t="shared" si="211"/>
        <v>240.56700000000001</v>
      </c>
      <c r="I403" s="22">
        <f t="shared" si="210"/>
        <v>240.56700000000001</v>
      </c>
      <c r="J403" s="22">
        <f t="shared" si="210"/>
        <v>240.56700000000001</v>
      </c>
      <c r="K403" s="22">
        <f t="shared" si="210"/>
        <v>240.56700000000001</v>
      </c>
      <c r="L403" s="22">
        <f t="shared" si="210"/>
        <v>240.56700000000001</v>
      </c>
      <c r="M403" s="22">
        <f t="shared" si="210"/>
        <v>240.56700000000001</v>
      </c>
      <c r="N403" s="22">
        <f t="shared" si="210"/>
        <v>240.56700000000001</v>
      </c>
      <c r="O403" s="22">
        <f t="shared" si="210"/>
        <v>240.56700000000001</v>
      </c>
      <c r="P403" s="22">
        <f t="shared" si="210"/>
        <v>240.56700000000001</v>
      </c>
      <c r="Q403" s="22">
        <f t="shared" si="210"/>
        <v>240.56700000000001</v>
      </c>
      <c r="R403" s="22">
        <f t="shared" si="210"/>
        <v>240.56700000000001</v>
      </c>
      <c r="S403" s="22">
        <f t="shared" si="210"/>
        <v>240.56700000000001</v>
      </c>
      <c r="T403" s="22">
        <f t="shared" si="210"/>
        <v>240.56700000000001</v>
      </c>
      <c r="U403" s="17"/>
      <c r="V403" s="26"/>
      <c r="W403" s="26"/>
      <c r="X403" s="26"/>
    </row>
    <row r="404" spans="2:24" hidden="1" x14ac:dyDescent="0.35">
      <c r="B404" s="18" t="s">
        <v>50</v>
      </c>
      <c r="C404" s="14" t="s">
        <v>22</v>
      </c>
      <c r="D404" s="19"/>
      <c r="E404" s="19"/>
      <c r="F404" s="19"/>
      <c r="G404" s="21"/>
      <c r="H404" s="22">
        <f t="shared" si="211"/>
        <v>0</v>
      </c>
      <c r="I404" s="22">
        <f t="shared" si="210"/>
        <v>0</v>
      </c>
      <c r="J404" s="22">
        <f t="shared" si="210"/>
        <v>0</v>
      </c>
      <c r="K404" s="22">
        <f t="shared" si="210"/>
        <v>0</v>
      </c>
      <c r="L404" s="22">
        <f t="shared" si="210"/>
        <v>0</v>
      </c>
      <c r="M404" s="22">
        <f t="shared" si="210"/>
        <v>0</v>
      </c>
      <c r="N404" s="22">
        <f t="shared" si="210"/>
        <v>0</v>
      </c>
      <c r="O404" s="22">
        <f t="shared" si="210"/>
        <v>0</v>
      </c>
      <c r="P404" s="22">
        <f t="shared" si="210"/>
        <v>0</v>
      </c>
      <c r="Q404" s="22">
        <f t="shared" si="210"/>
        <v>0</v>
      </c>
      <c r="R404" s="22">
        <f t="shared" si="210"/>
        <v>0</v>
      </c>
      <c r="S404" s="22">
        <f t="shared" si="210"/>
        <v>0</v>
      </c>
      <c r="T404" s="23">
        <f t="shared" si="210"/>
        <v>0</v>
      </c>
      <c r="U404" s="17"/>
      <c r="V404" s="26"/>
      <c r="W404" s="26"/>
      <c r="X404" s="26"/>
    </row>
    <row r="405" spans="2:24" hidden="1" x14ac:dyDescent="0.35">
      <c r="B405" s="18" t="s">
        <v>52</v>
      </c>
      <c r="C405" s="14" t="s">
        <v>22</v>
      </c>
      <c r="D405" s="19"/>
      <c r="E405" s="19"/>
      <c r="F405" s="19"/>
      <c r="G405" s="21"/>
      <c r="H405" s="22">
        <f t="shared" si="211"/>
        <v>0</v>
      </c>
      <c r="I405" s="22">
        <f t="shared" si="210"/>
        <v>0</v>
      </c>
      <c r="J405" s="22">
        <f t="shared" si="210"/>
        <v>0</v>
      </c>
      <c r="K405" s="22">
        <f t="shared" si="210"/>
        <v>0</v>
      </c>
      <c r="L405" s="22">
        <f t="shared" si="210"/>
        <v>0</v>
      </c>
      <c r="M405" s="22">
        <f t="shared" si="210"/>
        <v>0</v>
      </c>
      <c r="N405" s="22">
        <f t="shared" si="210"/>
        <v>0</v>
      </c>
      <c r="O405" s="22">
        <f t="shared" si="210"/>
        <v>0</v>
      </c>
      <c r="P405" s="22">
        <f t="shared" si="210"/>
        <v>0</v>
      </c>
      <c r="Q405" s="22">
        <f t="shared" si="210"/>
        <v>0</v>
      </c>
      <c r="R405" s="22">
        <f t="shared" si="210"/>
        <v>0</v>
      </c>
      <c r="S405" s="22">
        <f t="shared" si="210"/>
        <v>0</v>
      </c>
      <c r="T405" s="22">
        <f t="shared" si="210"/>
        <v>0</v>
      </c>
      <c r="U405" s="17"/>
      <c r="V405" s="26"/>
      <c r="W405" s="26"/>
      <c r="X405" s="26"/>
    </row>
    <row r="406" spans="2:24" x14ac:dyDescent="0.35">
      <c r="B406" s="27" t="s">
        <v>23</v>
      </c>
      <c r="C406" s="28" t="s">
        <v>22</v>
      </c>
      <c r="D406" s="29"/>
      <c r="E406" s="29"/>
      <c r="F406" s="29"/>
      <c r="G406" s="30"/>
      <c r="H406" s="30">
        <f>SUM(H401:H405)</f>
        <v>1890.6732590040599</v>
      </c>
      <c r="I406" s="30">
        <f t="shared" ref="I406:T406" si="212">SUM(I401:I405)</f>
        <v>1890.6732590040599</v>
      </c>
      <c r="J406" s="30">
        <f t="shared" si="212"/>
        <v>1890.6732590040599</v>
      </c>
      <c r="K406" s="30">
        <f t="shared" si="212"/>
        <v>1890.6732590040599</v>
      </c>
      <c r="L406" s="30">
        <f t="shared" si="212"/>
        <v>1890.6732590040599</v>
      </c>
      <c r="M406" s="30">
        <f t="shared" si="212"/>
        <v>1890.6732590040599</v>
      </c>
      <c r="N406" s="30">
        <f t="shared" si="212"/>
        <v>1890.6732590040599</v>
      </c>
      <c r="O406" s="30">
        <f t="shared" si="212"/>
        <v>1890.6732590040599</v>
      </c>
      <c r="P406" s="30">
        <f t="shared" si="212"/>
        <v>1890.6732590040599</v>
      </c>
      <c r="Q406" s="30">
        <f t="shared" si="212"/>
        <v>1890.6732590040599</v>
      </c>
      <c r="R406" s="30">
        <f t="shared" si="212"/>
        <v>1890.6732590040599</v>
      </c>
      <c r="S406" s="30">
        <f t="shared" si="212"/>
        <v>1890.6732590040599</v>
      </c>
      <c r="T406" s="30">
        <f t="shared" si="212"/>
        <v>1890.6732590040599</v>
      </c>
      <c r="U406" s="17"/>
      <c r="V406" s="26"/>
      <c r="W406" s="26"/>
      <c r="X406" s="26"/>
    </row>
    <row r="407" spans="2:24" x14ac:dyDescent="0.35">
      <c r="B407" s="76" t="s">
        <v>56</v>
      </c>
      <c r="C407" s="76"/>
      <c r="D407" s="76"/>
      <c r="E407" s="76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6"/>
      <c r="V407" s="8"/>
      <c r="W407" s="8"/>
      <c r="X407" s="8"/>
    </row>
    <row r="408" spans="2:24" x14ac:dyDescent="0.35">
      <c r="B408" s="14" t="s">
        <v>40</v>
      </c>
      <c r="C408" s="14" t="s">
        <v>41</v>
      </c>
      <c r="D408" s="15"/>
      <c r="E408" s="15"/>
      <c r="F408" s="16"/>
      <c r="G408" s="77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9"/>
      <c r="U408" s="17"/>
      <c r="V408" s="26"/>
      <c r="W408" s="26"/>
      <c r="X408" s="26"/>
    </row>
    <row r="409" spans="2:24" x14ac:dyDescent="0.35">
      <c r="B409" s="18" t="s">
        <v>42</v>
      </c>
      <c r="C409" s="14" t="s">
        <v>18</v>
      </c>
      <c r="D409" s="19"/>
      <c r="E409" s="19"/>
      <c r="F409" s="20"/>
      <c r="G409" s="80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17"/>
      <c r="V409" s="26"/>
      <c r="W409" s="26"/>
      <c r="X409" s="26"/>
    </row>
    <row r="410" spans="2:24" x14ac:dyDescent="0.35">
      <c r="B410" s="18" t="s">
        <v>46</v>
      </c>
      <c r="C410" s="14" t="s">
        <v>18</v>
      </c>
      <c r="D410" s="19"/>
      <c r="E410" s="19"/>
      <c r="F410" s="20"/>
      <c r="G410" s="81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17"/>
      <c r="V410" s="26"/>
      <c r="W410" s="26"/>
      <c r="X410" s="26"/>
    </row>
    <row r="411" spans="2:24" x14ac:dyDescent="0.35">
      <c r="B411" s="18" t="s">
        <v>47</v>
      </c>
      <c r="C411" s="14" t="s">
        <v>48</v>
      </c>
      <c r="D411" s="19"/>
      <c r="E411" s="19"/>
      <c r="F411" s="20"/>
      <c r="G411" s="81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17"/>
      <c r="V411" s="26"/>
      <c r="W411" s="26"/>
      <c r="X411" s="26"/>
    </row>
    <row r="412" spans="2:24" hidden="1" x14ac:dyDescent="0.35">
      <c r="B412" s="18" t="s">
        <v>50</v>
      </c>
      <c r="C412" s="14" t="s">
        <v>18</v>
      </c>
      <c r="D412" s="19"/>
      <c r="E412" s="19"/>
      <c r="F412" s="20"/>
      <c r="G412" s="81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17"/>
      <c r="V412" s="26"/>
      <c r="W412" s="26"/>
      <c r="X412" s="26"/>
    </row>
    <row r="413" spans="2:24" hidden="1" x14ac:dyDescent="0.35">
      <c r="B413" s="18" t="s">
        <v>52</v>
      </c>
      <c r="C413" s="14" t="s">
        <v>18</v>
      </c>
      <c r="D413" s="19"/>
      <c r="E413" s="19"/>
      <c r="F413" s="20"/>
      <c r="G413" s="81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17"/>
      <c r="V413" s="26"/>
      <c r="W413" s="26"/>
      <c r="X413" s="26"/>
    </row>
    <row r="414" spans="2:24" x14ac:dyDescent="0.35">
      <c r="B414" s="18" t="s">
        <v>42</v>
      </c>
      <c r="C414" s="14" t="s">
        <v>22</v>
      </c>
      <c r="D414" s="19"/>
      <c r="E414" s="19"/>
      <c r="F414" s="20"/>
      <c r="G414" s="81"/>
      <c r="H414" s="22">
        <f t="shared" ref="H414:S414" si="213">H409*$X397</f>
        <v>0</v>
      </c>
      <c r="I414" s="22">
        <f t="shared" si="213"/>
        <v>0</v>
      </c>
      <c r="J414" s="22">
        <f t="shared" si="213"/>
        <v>0</v>
      </c>
      <c r="K414" s="22">
        <f t="shared" si="213"/>
        <v>0</v>
      </c>
      <c r="L414" s="22">
        <f t="shared" si="213"/>
        <v>0</v>
      </c>
      <c r="M414" s="22">
        <f t="shared" si="213"/>
        <v>0</v>
      </c>
      <c r="N414" s="22">
        <f t="shared" si="213"/>
        <v>0</v>
      </c>
      <c r="O414" s="22">
        <f t="shared" si="213"/>
        <v>0</v>
      </c>
      <c r="P414" s="22">
        <f t="shared" si="213"/>
        <v>0</v>
      </c>
      <c r="Q414" s="22">
        <f t="shared" si="213"/>
        <v>0</v>
      </c>
      <c r="R414" s="22">
        <f t="shared" si="213"/>
        <v>0</v>
      </c>
      <c r="S414" s="22">
        <f t="shared" si="213"/>
        <v>0</v>
      </c>
      <c r="T414" s="22">
        <f>T409*$X397</f>
        <v>0</v>
      </c>
      <c r="U414" s="17"/>
      <c r="V414" s="26"/>
      <c r="W414" s="26"/>
      <c r="X414" s="26"/>
    </row>
    <row r="415" spans="2:24" x14ac:dyDescent="0.35">
      <c r="B415" s="18" t="s">
        <v>46</v>
      </c>
      <c r="C415" s="14" t="s">
        <v>22</v>
      </c>
      <c r="D415" s="19"/>
      <c r="E415" s="19"/>
      <c r="F415" s="20"/>
      <c r="G415" s="81"/>
      <c r="H415" s="22">
        <f t="shared" ref="H415:S415" si="214">H410*$X398</f>
        <v>0</v>
      </c>
      <c r="I415" s="22">
        <f t="shared" si="214"/>
        <v>0</v>
      </c>
      <c r="J415" s="22">
        <f t="shared" si="214"/>
        <v>0</v>
      </c>
      <c r="K415" s="22">
        <f t="shared" si="214"/>
        <v>0</v>
      </c>
      <c r="L415" s="22">
        <f t="shared" si="214"/>
        <v>0</v>
      </c>
      <c r="M415" s="22">
        <f t="shared" si="214"/>
        <v>0</v>
      </c>
      <c r="N415" s="22">
        <f t="shared" si="214"/>
        <v>0</v>
      </c>
      <c r="O415" s="22">
        <f t="shared" si="214"/>
        <v>0</v>
      </c>
      <c r="P415" s="22">
        <f t="shared" si="214"/>
        <v>0</v>
      </c>
      <c r="Q415" s="22">
        <f t="shared" si="214"/>
        <v>0</v>
      </c>
      <c r="R415" s="22">
        <f t="shared" si="214"/>
        <v>0</v>
      </c>
      <c r="S415" s="22">
        <f t="shared" si="214"/>
        <v>0</v>
      </c>
      <c r="T415" s="22">
        <f>T410*$X398</f>
        <v>0</v>
      </c>
      <c r="U415" s="17"/>
      <c r="V415" s="26"/>
      <c r="W415" s="26"/>
      <c r="X415" s="26"/>
    </row>
    <row r="416" spans="2:24" x14ac:dyDescent="0.35">
      <c r="B416" s="18" t="s">
        <v>47</v>
      </c>
      <c r="C416" s="14" t="s">
        <v>22</v>
      </c>
      <c r="D416" s="19"/>
      <c r="E416" s="19"/>
      <c r="F416" s="20"/>
      <c r="G416" s="81"/>
      <c r="H416" s="22">
        <f t="shared" ref="H416:S416" si="215">H411*$X401</f>
        <v>0</v>
      </c>
      <c r="I416" s="22">
        <f t="shared" si="215"/>
        <v>0</v>
      </c>
      <c r="J416" s="22">
        <f t="shared" si="215"/>
        <v>0</v>
      </c>
      <c r="K416" s="22">
        <f t="shared" si="215"/>
        <v>0</v>
      </c>
      <c r="L416" s="22">
        <f t="shared" si="215"/>
        <v>0</v>
      </c>
      <c r="M416" s="22">
        <f t="shared" si="215"/>
        <v>0</v>
      </c>
      <c r="N416" s="22">
        <f t="shared" si="215"/>
        <v>0</v>
      </c>
      <c r="O416" s="22">
        <f t="shared" si="215"/>
        <v>0</v>
      </c>
      <c r="P416" s="22">
        <f t="shared" si="215"/>
        <v>0</v>
      </c>
      <c r="Q416" s="22">
        <f t="shared" si="215"/>
        <v>0</v>
      </c>
      <c r="R416" s="22">
        <f t="shared" si="215"/>
        <v>0</v>
      </c>
      <c r="S416" s="22">
        <f t="shared" si="215"/>
        <v>0</v>
      </c>
      <c r="T416" s="22">
        <f>T411*$X401</f>
        <v>0</v>
      </c>
      <c r="U416" s="17"/>
      <c r="V416" s="26"/>
      <c r="W416" s="26"/>
      <c r="X416" s="26"/>
    </row>
    <row r="417" spans="2:24" hidden="1" x14ac:dyDescent="0.35">
      <c r="B417" s="18" t="s">
        <v>50</v>
      </c>
      <c r="C417" s="14" t="s">
        <v>22</v>
      </c>
      <c r="D417" s="19"/>
      <c r="E417" s="19"/>
      <c r="F417" s="19"/>
      <c r="G417" s="81"/>
      <c r="H417" s="22">
        <f t="shared" ref="H417:T418" si="216">H412*$Y401</f>
        <v>0</v>
      </c>
      <c r="I417" s="22">
        <f t="shared" si="216"/>
        <v>0</v>
      </c>
      <c r="J417" s="22">
        <f t="shared" si="216"/>
        <v>0</v>
      </c>
      <c r="K417" s="22">
        <f t="shared" si="216"/>
        <v>0</v>
      </c>
      <c r="L417" s="22">
        <f t="shared" si="216"/>
        <v>0</v>
      </c>
      <c r="M417" s="22">
        <f t="shared" si="216"/>
        <v>0</v>
      </c>
      <c r="N417" s="22">
        <f t="shared" si="216"/>
        <v>0</v>
      </c>
      <c r="O417" s="22">
        <f t="shared" si="216"/>
        <v>0</v>
      </c>
      <c r="P417" s="22">
        <f t="shared" si="216"/>
        <v>0</v>
      </c>
      <c r="Q417" s="22">
        <f t="shared" si="216"/>
        <v>0</v>
      </c>
      <c r="R417" s="22">
        <f t="shared" si="216"/>
        <v>0</v>
      </c>
      <c r="S417" s="22">
        <f t="shared" si="216"/>
        <v>0</v>
      </c>
      <c r="T417" s="23">
        <f t="shared" si="216"/>
        <v>0</v>
      </c>
      <c r="U417" s="17"/>
      <c r="V417" s="26"/>
      <c r="W417" s="26"/>
      <c r="X417" s="26"/>
    </row>
    <row r="418" spans="2:24" hidden="1" x14ac:dyDescent="0.35">
      <c r="B418" s="18" t="s">
        <v>52</v>
      </c>
      <c r="C418" s="14" t="s">
        <v>22</v>
      </c>
      <c r="D418" s="19"/>
      <c r="E418" s="19"/>
      <c r="F418" s="19"/>
      <c r="G418" s="32"/>
      <c r="H418" s="22">
        <f t="shared" si="216"/>
        <v>0</v>
      </c>
      <c r="I418" s="22">
        <f t="shared" si="216"/>
        <v>0</v>
      </c>
      <c r="J418" s="22">
        <f t="shared" si="216"/>
        <v>0</v>
      </c>
      <c r="K418" s="22">
        <f t="shared" si="216"/>
        <v>0</v>
      </c>
      <c r="L418" s="22">
        <f t="shared" si="216"/>
        <v>0</v>
      </c>
      <c r="M418" s="22">
        <f t="shared" si="216"/>
        <v>0</v>
      </c>
      <c r="N418" s="22">
        <f t="shared" si="216"/>
        <v>0</v>
      </c>
      <c r="O418" s="22">
        <f t="shared" si="216"/>
        <v>0</v>
      </c>
      <c r="P418" s="22">
        <f t="shared" si="216"/>
        <v>0</v>
      </c>
      <c r="Q418" s="22">
        <f t="shared" si="216"/>
        <v>0</v>
      </c>
      <c r="R418" s="22">
        <f t="shared" si="216"/>
        <v>0</v>
      </c>
      <c r="S418" s="22">
        <f t="shared" si="216"/>
        <v>0</v>
      </c>
      <c r="T418" s="22">
        <f t="shared" si="216"/>
        <v>0</v>
      </c>
      <c r="U418" s="17"/>
      <c r="V418" s="26"/>
      <c r="W418" s="26"/>
      <c r="X418" s="26"/>
    </row>
    <row r="419" spans="2:24" x14ac:dyDescent="0.35">
      <c r="B419" s="27" t="s">
        <v>23</v>
      </c>
      <c r="C419" s="28" t="s">
        <v>22</v>
      </c>
      <c r="D419" s="29"/>
      <c r="E419" s="29"/>
      <c r="F419" s="29"/>
      <c r="G419" s="27"/>
      <c r="H419" s="30">
        <f>SUM(H414:H418)</f>
        <v>0</v>
      </c>
      <c r="I419" s="30">
        <f t="shared" ref="I419:T419" si="217">SUM(I414:I418)</f>
        <v>0</v>
      </c>
      <c r="J419" s="30">
        <f t="shared" si="217"/>
        <v>0</v>
      </c>
      <c r="K419" s="30">
        <f t="shared" si="217"/>
        <v>0</v>
      </c>
      <c r="L419" s="30">
        <f t="shared" si="217"/>
        <v>0</v>
      </c>
      <c r="M419" s="30">
        <f t="shared" si="217"/>
        <v>0</v>
      </c>
      <c r="N419" s="30">
        <f t="shared" si="217"/>
        <v>0</v>
      </c>
      <c r="O419" s="30">
        <f t="shared" si="217"/>
        <v>0</v>
      </c>
      <c r="P419" s="30">
        <f t="shared" si="217"/>
        <v>0</v>
      </c>
      <c r="Q419" s="30">
        <f t="shared" si="217"/>
        <v>0</v>
      </c>
      <c r="R419" s="30">
        <f t="shared" si="217"/>
        <v>0</v>
      </c>
      <c r="S419" s="30">
        <f t="shared" si="217"/>
        <v>0</v>
      </c>
      <c r="T419" s="30">
        <f t="shared" si="217"/>
        <v>0</v>
      </c>
      <c r="U419" s="17"/>
      <c r="V419" s="26"/>
      <c r="W419" s="26"/>
      <c r="X419" s="26"/>
    </row>
    <row r="420" spans="2:24" x14ac:dyDescent="0.35">
      <c r="B420" s="76" t="s">
        <v>57</v>
      </c>
      <c r="C420" s="76"/>
      <c r="D420" s="76"/>
      <c r="E420" s="76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6"/>
      <c r="V420" s="8"/>
      <c r="W420" s="8"/>
      <c r="X420" s="8"/>
    </row>
    <row r="421" spans="2:24" x14ac:dyDescent="0.35">
      <c r="B421" s="14" t="s">
        <v>40</v>
      </c>
      <c r="C421" s="14" t="s">
        <v>41</v>
      </c>
      <c r="D421" s="15"/>
      <c r="E421" s="15"/>
      <c r="F421" s="16"/>
      <c r="G421" s="77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9"/>
      <c r="U421" s="17"/>
      <c r="V421" s="41"/>
      <c r="W421" s="41"/>
      <c r="X421" s="41"/>
    </row>
    <row r="422" spans="2:24" x14ac:dyDescent="0.35">
      <c r="B422" s="18" t="s">
        <v>42</v>
      </c>
      <c r="C422" s="14" t="s">
        <v>18</v>
      </c>
      <c r="D422" s="19"/>
      <c r="E422" s="19"/>
      <c r="F422" s="20"/>
      <c r="G422" s="80"/>
      <c r="H422" s="22">
        <f t="shared" ref="H422:T431" si="218">H396-H409</f>
        <v>104.43099999999998</v>
      </c>
      <c r="I422" s="22">
        <f t="shared" si="218"/>
        <v>104.43099999999998</v>
      </c>
      <c r="J422" s="22">
        <f t="shared" si="218"/>
        <v>104.43099999999998</v>
      </c>
      <c r="K422" s="22">
        <f t="shared" si="218"/>
        <v>104.43099999999998</v>
      </c>
      <c r="L422" s="22">
        <f t="shared" si="218"/>
        <v>104.43099999999998</v>
      </c>
      <c r="M422" s="22">
        <f t="shared" si="218"/>
        <v>104.43099999999998</v>
      </c>
      <c r="N422" s="22">
        <f t="shared" si="218"/>
        <v>104.43099999999998</v>
      </c>
      <c r="O422" s="22">
        <f t="shared" si="218"/>
        <v>104.43099999999998</v>
      </c>
      <c r="P422" s="22">
        <f t="shared" si="218"/>
        <v>104.43099999999998</v>
      </c>
      <c r="Q422" s="22">
        <f t="shared" si="218"/>
        <v>104.43099999999998</v>
      </c>
      <c r="R422" s="22">
        <f t="shared" si="218"/>
        <v>104.43099999999998</v>
      </c>
      <c r="S422" s="22">
        <f t="shared" si="218"/>
        <v>104.43099999999998</v>
      </c>
      <c r="T422" s="22">
        <f t="shared" ref="T422" si="219">T396-T409</f>
        <v>104.43099999999998</v>
      </c>
      <c r="U422" s="17"/>
      <c r="V422" s="41"/>
      <c r="W422" s="41"/>
      <c r="X422" s="41"/>
    </row>
    <row r="423" spans="2:24" x14ac:dyDescent="0.35">
      <c r="B423" s="18" t="s">
        <v>46</v>
      </c>
      <c r="C423" s="14" t="s">
        <v>18</v>
      </c>
      <c r="D423" s="19"/>
      <c r="E423" s="19"/>
      <c r="F423" s="20"/>
      <c r="G423" s="81"/>
      <c r="H423" s="22">
        <f t="shared" si="218"/>
        <v>494.00355313301111</v>
      </c>
      <c r="I423" s="22">
        <f t="shared" si="218"/>
        <v>494.00355313301111</v>
      </c>
      <c r="J423" s="22">
        <f t="shared" si="218"/>
        <v>494.00355313301111</v>
      </c>
      <c r="K423" s="22">
        <f t="shared" si="218"/>
        <v>494.00355313301111</v>
      </c>
      <c r="L423" s="22">
        <f t="shared" si="218"/>
        <v>494.00355313301111</v>
      </c>
      <c r="M423" s="22">
        <f t="shared" si="218"/>
        <v>494.00355313301111</v>
      </c>
      <c r="N423" s="22">
        <f t="shared" si="218"/>
        <v>494.00355313301111</v>
      </c>
      <c r="O423" s="22">
        <f t="shared" si="218"/>
        <v>494.00355313301111</v>
      </c>
      <c r="P423" s="22">
        <f t="shared" si="218"/>
        <v>494.00355313301111</v>
      </c>
      <c r="Q423" s="22">
        <f t="shared" si="218"/>
        <v>494.00355313301111</v>
      </c>
      <c r="R423" s="22">
        <f t="shared" si="218"/>
        <v>494.00355313301111</v>
      </c>
      <c r="S423" s="22">
        <f t="shared" si="218"/>
        <v>494.00355313301111</v>
      </c>
      <c r="T423" s="22">
        <f t="shared" ref="T423" si="220">T397-T410</f>
        <v>494.00355313301111</v>
      </c>
      <c r="U423" s="17"/>
      <c r="V423" s="41"/>
      <c r="W423" s="41"/>
      <c r="X423" s="41"/>
    </row>
    <row r="424" spans="2:24" x14ac:dyDescent="0.35">
      <c r="B424" s="18" t="s">
        <v>47</v>
      </c>
      <c r="C424" s="14" t="s">
        <v>48</v>
      </c>
      <c r="D424" s="19"/>
      <c r="E424" s="19"/>
      <c r="F424" s="20"/>
      <c r="G424" s="81"/>
      <c r="H424" s="22">
        <f t="shared" si="218"/>
        <v>2361.6666666666665</v>
      </c>
      <c r="I424" s="22">
        <f t="shared" si="218"/>
        <v>2361.6666666666665</v>
      </c>
      <c r="J424" s="22">
        <f t="shared" si="218"/>
        <v>2361.6666666666665</v>
      </c>
      <c r="K424" s="22">
        <f t="shared" si="218"/>
        <v>2361.6666666666665</v>
      </c>
      <c r="L424" s="22">
        <f t="shared" si="218"/>
        <v>2361.6666666666665</v>
      </c>
      <c r="M424" s="22">
        <f t="shared" si="218"/>
        <v>2361.6666666666665</v>
      </c>
      <c r="N424" s="22">
        <f t="shared" si="218"/>
        <v>2361.6666666666665</v>
      </c>
      <c r="O424" s="22">
        <f t="shared" si="218"/>
        <v>2361.6666666666665</v>
      </c>
      <c r="P424" s="22">
        <f t="shared" si="218"/>
        <v>2361.6666666666665</v>
      </c>
      <c r="Q424" s="22">
        <f t="shared" si="218"/>
        <v>2361.6666666666665</v>
      </c>
      <c r="R424" s="22">
        <f t="shared" si="218"/>
        <v>2361.6666666666665</v>
      </c>
      <c r="S424" s="22">
        <f t="shared" si="218"/>
        <v>2361.6666666666665</v>
      </c>
      <c r="T424" s="22">
        <f t="shared" ref="T424" si="221">T398-T411</f>
        <v>2361.6666666666665</v>
      </c>
      <c r="U424" s="17"/>
      <c r="V424" s="41"/>
      <c r="W424" s="41"/>
      <c r="X424" s="41"/>
    </row>
    <row r="425" spans="2:24" hidden="1" x14ac:dyDescent="0.35">
      <c r="B425" s="18" t="s">
        <v>50</v>
      </c>
      <c r="C425" s="14" t="s">
        <v>18</v>
      </c>
      <c r="D425" s="19"/>
      <c r="E425" s="19"/>
      <c r="F425" s="20"/>
      <c r="G425" s="81"/>
      <c r="H425" s="22">
        <f t="shared" si="218"/>
        <v>0</v>
      </c>
      <c r="I425" s="22">
        <f t="shared" si="218"/>
        <v>0</v>
      </c>
      <c r="J425" s="22">
        <f t="shared" si="218"/>
        <v>0</v>
      </c>
      <c r="K425" s="22">
        <f t="shared" si="218"/>
        <v>0</v>
      </c>
      <c r="L425" s="22">
        <f t="shared" si="218"/>
        <v>0</v>
      </c>
      <c r="M425" s="22">
        <f t="shared" si="218"/>
        <v>0</v>
      </c>
      <c r="N425" s="22">
        <f t="shared" si="218"/>
        <v>0</v>
      </c>
      <c r="O425" s="22">
        <f t="shared" si="218"/>
        <v>0</v>
      </c>
      <c r="P425" s="22">
        <f t="shared" si="218"/>
        <v>0</v>
      </c>
      <c r="Q425" s="22">
        <f t="shared" si="218"/>
        <v>0</v>
      </c>
      <c r="R425" s="22">
        <f t="shared" si="218"/>
        <v>0</v>
      </c>
      <c r="S425" s="22">
        <f t="shared" si="218"/>
        <v>0</v>
      </c>
      <c r="T425" s="22">
        <f t="shared" ref="T425" si="222">T399-T412</f>
        <v>0</v>
      </c>
      <c r="U425" s="17"/>
      <c r="V425" s="41"/>
      <c r="W425" s="41"/>
      <c r="X425" s="41"/>
    </row>
    <row r="426" spans="2:24" hidden="1" x14ac:dyDescent="0.35">
      <c r="B426" s="18" t="s">
        <v>52</v>
      </c>
      <c r="C426" s="14" t="s">
        <v>18</v>
      </c>
      <c r="D426" s="19"/>
      <c r="E426" s="19"/>
      <c r="F426" s="20"/>
      <c r="G426" s="81"/>
      <c r="H426" s="22">
        <f t="shared" si="218"/>
        <v>0</v>
      </c>
      <c r="I426" s="22">
        <f t="shared" si="218"/>
        <v>0</v>
      </c>
      <c r="J426" s="22">
        <f t="shared" si="218"/>
        <v>0</v>
      </c>
      <c r="K426" s="22">
        <f t="shared" si="218"/>
        <v>0</v>
      </c>
      <c r="L426" s="22">
        <f t="shared" si="218"/>
        <v>0</v>
      </c>
      <c r="M426" s="22">
        <f t="shared" si="218"/>
        <v>0</v>
      </c>
      <c r="N426" s="22">
        <f t="shared" si="218"/>
        <v>0</v>
      </c>
      <c r="O426" s="22">
        <f t="shared" si="218"/>
        <v>0</v>
      </c>
      <c r="P426" s="22">
        <f t="shared" si="218"/>
        <v>0</v>
      </c>
      <c r="Q426" s="22">
        <f t="shared" si="218"/>
        <v>0</v>
      </c>
      <c r="R426" s="22">
        <f t="shared" si="218"/>
        <v>0</v>
      </c>
      <c r="S426" s="22">
        <f t="shared" si="218"/>
        <v>0</v>
      </c>
      <c r="T426" s="22">
        <f t="shared" ref="T426" si="223">T400-T413</f>
        <v>0</v>
      </c>
      <c r="U426" s="17"/>
      <c r="V426" s="41"/>
      <c r="W426" s="41"/>
      <c r="X426" s="41"/>
    </row>
    <row r="427" spans="2:24" x14ac:dyDescent="0.35">
      <c r="B427" s="18" t="s">
        <v>42</v>
      </c>
      <c r="C427" s="14" t="s">
        <v>22</v>
      </c>
      <c r="D427" s="19"/>
      <c r="E427" s="19"/>
      <c r="F427" s="20"/>
      <c r="G427" s="81"/>
      <c r="H427" s="22">
        <f t="shared" si="218"/>
        <v>457.27350000000001</v>
      </c>
      <c r="I427" s="22">
        <f t="shared" si="218"/>
        <v>457.27350000000001</v>
      </c>
      <c r="J427" s="22">
        <f t="shared" si="218"/>
        <v>457.27350000000001</v>
      </c>
      <c r="K427" s="22">
        <f t="shared" si="218"/>
        <v>457.27350000000001</v>
      </c>
      <c r="L427" s="22">
        <f t="shared" si="218"/>
        <v>457.27350000000001</v>
      </c>
      <c r="M427" s="22">
        <f t="shared" si="218"/>
        <v>457.27350000000001</v>
      </c>
      <c r="N427" s="22">
        <f t="shared" si="218"/>
        <v>457.27350000000001</v>
      </c>
      <c r="O427" s="22">
        <f t="shared" si="218"/>
        <v>457.27350000000001</v>
      </c>
      <c r="P427" s="22">
        <f t="shared" si="218"/>
        <v>457.27350000000001</v>
      </c>
      <c r="Q427" s="22">
        <f t="shared" si="218"/>
        <v>457.27350000000001</v>
      </c>
      <c r="R427" s="22">
        <f t="shared" si="218"/>
        <v>457.27350000000001</v>
      </c>
      <c r="S427" s="22">
        <f t="shared" si="218"/>
        <v>457.27350000000001</v>
      </c>
      <c r="T427" s="22">
        <f t="shared" ref="T427" si="224">T401-T414</f>
        <v>457.27350000000001</v>
      </c>
      <c r="U427" s="17"/>
      <c r="V427" s="41"/>
      <c r="W427" s="41"/>
      <c r="X427" s="41"/>
    </row>
    <row r="428" spans="2:24" x14ac:dyDescent="0.35">
      <c r="B428" s="18" t="s">
        <v>46</v>
      </c>
      <c r="C428" s="14" t="s">
        <v>22</v>
      </c>
      <c r="D428" s="19"/>
      <c r="E428" s="19"/>
      <c r="F428" s="20"/>
      <c r="G428" s="81"/>
      <c r="H428" s="22">
        <f t="shared" si="218"/>
        <v>1192.8327590040599</v>
      </c>
      <c r="I428" s="22">
        <f t="shared" si="218"/>
        <v>1192.8327590040599</v>
      </c>
      <c r="J428" s="22">
        <f t="shared" si="218"/>
        <v>1192.8327590040599</v>
      </c>
      <c r="K428" s="22">
        <f t="shared" si="218"/>
        <v>1192.8327590040599</v>
      </c>
      <c r="L428" s="22">
        <f t="shared" si="218"/>
        <v>1192.8327590040599</v>
      </c>
      <c r="M428" s="22">
        <f t="shared" si="218"/>
        <v>1192.8327590040599</v>
      </c>
      <c r="N428" s="22">
        <f t="shared" si="218"/>
        <v>1192.8327590040599</v>
      </c>
      <c r="O428" s="22">
        <f t="shared" si="218"/>
        <v>1192.8327590040599</v>
      </c>
      <c r="P428" s="22">
        <f t="shared" si="218"/>
        <v>1192.8327590040599</v>
      </c>
      <c r="Q428" s="22">
        <f t="shared" si="218"/>
        <v>1192.8327590040599</v>
      </c>
      <c r="R428" s="22">
        <f t="shared" si="218"/>
        <v>1192.8327590040599</v>
      </c>
      <c r="S428" s="22">
        <f t="shared" si="218"/>
        <v>1192.8327590040599</v>
      </c>
      <c r="T428" s="22">
        <f t="shared" ref="T428" si="225">T402-T415</f>
        <v>1192.8327590040599</v>
      </c>
      <c r="U428" s="17"/>
      <c r="V428" s="26"/>
      <c r="W428" s="26"/>
      <c r="X428" s="26"/>
    </row>
    <row r="429" spans="2:24" x14ac:dyDescent="0.35">
      <c r="B429" s="18" t="s">
        <v>47</v>
      </c>
      <c r="C429" s="14" t="s">
        <v>22</v>
      </c>
      <c r="D429" s="19"/>
      <c r="E429" s="19"/>
      <c r="F429" s="20"/>
      <c r="G429" s="81"/>
      <c r="H429" s="22">
        <f t="shared" si="218"/>
        <v>240.56700000000001</v>
      </c>
      <c r="I429" s="22">
        <f t="shared" si="218"/>
        <v>240.56700000000001</v>
      </c>
      <c r="J429" s="22">
        <f t="shared" si="218"/>
        <v>240.56700000000001</v>
      </c>
      <c r="K429" s="22">
        <f t="shared" si="218"/>
        <v>240.56700000000001</v>
      </c>
      <c r="L429" s="22">
        <f t="shared" si="218"/>
        <v>240.56700000000001</v>
      </c>
      <c r="M429" s="22">
        <f t="shared" si="218"/>
        <v>240.56700000000001</v>
      </c>
      <c r="N429" s="22">
        <f t="shared" si="218"/>
        <v>240.56700000000001</v>
      </c>
      <c r="O429" s="22">
        <f t="shared" si="218"/>
        <v>240.56700000000001</v>
      </c>
      <c r="P429" s="22">
        <f t="shared" si="218"/>
        <v>240.56700000000001</v>
      </c>
      <c r="Q429" s="22">
        <f t="shared" si="218"/>
        <v>240.56700000000001</v>
      </c>
      <c r="R429" s="22">
        <f t="shared" si="218"/>
        <v>240.56700000000001</v>
      </c>
      <c r="S429" s="22">
        <f t="shared" si="218"/>
        <v>240.56700000000001</v>
      </c>
      <c r="T429" s="22">
        <f t="shared" ref="T429" si="226">T403-T416</f>
        <v>240.56700000000001</v>
      </c>
      <c r="U429" s="17"/>
      <c r="V429" s="26"/>
      <c r="W429" s="26"/>
      <c r="X429" s="26"/>
    </row>
    <row r="430" spans="2:24" hidden="1" x14ac:dyDescent="0.35">
      <c r="B430" s="18" t="s">
        <v>50</v>
      </c>
      <c r="C430" s="14" t="s">
        <v>22</v>
      </c>
      <c r="D430" s="19"/>
      <c r="E430" s="19"/>
      <c r="F430" s="19"/>
      <c r="G430" s="81"/>
      <c r="H430" s="22">
        <f t="shared" si="218"/>
        <v>0</v>
      </c>
      <c r="I430" s="22">
        <f t="shared" si="218"/>
        <v>0</v>
      </c>
      <c r="J430" s="22">
        <f t="shared" si="218"/>
        <v>0</v>
      </c>
      <c r="K430" s="22">
        <f t="shared" si="218"/>
        <v>0</v>
      </c>
      <c r="L430" s="22">
        <f t="shared" si="218"/>
        <v>0</v>
      </c>
      <c r="M430" s="22">
        <f t="shared" si="218"/>
        <v>0</v>
      </c>
      <c r="N430" s="22">
        <f t="shared" si="218"/>
        <v>0</v>
      </c>
      <c r="O430" s="22">
        <f t="shared" si="218"/>
        <v>0</v>
      </c>
      <c r="P430" s="22">
        <f t="shared" si="218"/>
        <v>0</v>
      </c>
      <c r="Q430" s="22">
        <f t="shared" si="218"/>
        <v>0</v>
      </c>
      <c r="R430" s="22">
        <f t="shared" si="218"/>
        <v>0</v>
      </c>
      <c r="S430" s="22">
        <f t="shared" si="218"/>
        <v>0</v>
      </c>
      <c r="T430" s="23">
        <f t="shared" si="218"/>
        <v>0</v>
      </c>
      <c r="U430" s="17"/>
      <c r="V430" s="26"/>
      <c r="W430" s="26"/>
      <c r="X430" s="26"/>
    </row>
    <row r="431" spans="2:24" hidden="1" x14ac:dyDescent="0.35">
      <c r="B431" s="18" t="s">
        <v>52</v>
      </c>
      <c r="C431" s="14" t="s">
        <v>22</v>
      </c>
      <c r="D431" s="19"/>
      <c r="E431" s="19"/>
      <c r="F431" s="19"/>
      <c r="G431" s="32"/>
      <c r="H431" s="22">
        <f t="shared" si="218"/>
        <v>0</v>
      </c>
      <c r="I431" s="22">
        <f t="shared" si="218"/>
        <v>0</v>
      </c>
      <c r="J431" s="22">
        <f t="shared" si="218"/>
        <v>0</v>
      </c>
      <c r="K431" s="22">
        <f t="shared" si="218"/>
        <v>0</v>
      </c>
      <c r="L431" s="22">
        <f t="shared" si="218"/>
        <v>0</v>
      </c>
      <c r="M431" s="22">
        <f t="shared" si="218"/>
        <v>0</v>
      </c>
      <c r="N431" s="22">
        <f t="shared" si="218"/>
        <v>0</v>
      </c>
      <c r="O431" s="22">
        <f t="shared" si="218"/>
        <v>0</v>
      </c>
      <c r="P431" s="22">
        <f t="shared" si="218"/>
        <v>0</v>
      </c>
      <c r="Q431" s="22">
        <f t="shared" si="218"/>
        <v>0</v>
      </c>
      <c r="R431" s="22">
        <f t="shared" si="218"/>
        <v>0</v>
      </c>
      <c r="S431" s="22">
        <f t="shared" si="218"/>
        <v>0</v>
      </c>
      <c r="T431" s="22">
        <f t="shared" si="218"/>
        <v>0</v>
      </c>
      <c r="U431" s="17"/>
      <c r="V431" s="26"/>
      <c r="W431" s="26"/>
      <c r="X431" s="26"/>
    </row>
    <row r="432" spans="2:24" x14ac:dyDescent="0.35">
      <c r="B432" s="27" t="s">
        <v>23</v>
      </c>
      <c r="C432" s="28" t="s">
        <v>22</v>
      </c>
      <c r="D432" s="29"/>
      <c r="E432" s="29"/>
      <c r="F432" s="29"/>
      <c r="G432" s="27"/>
      <c r="H432" s="30">
        <f>SUM(H427:H431)</f>
        <v>1890.6732590040599</v>
      </c>
      <c r="I432" s="30">
        <f t="shared" ref="I432:T432" si="227">SUM(I427:I431)</f>
        <v>1890.6732590040599</v>
      </c>
      <c r="J432" s="30">
        <f t="shared" si="227"/>
        <v>1890.6732590040599</v>
      </c>
      <c r="K432" s="30">
        <f t="shared" si="227"/>
        <v>1890.6732590040599</v>
      </c>
      <c r="L432" s="30">
        <f t="shared" si="227"/>
        <v>1890.6732590040599</v>
      </c>
      <c r="M432" s="30">
        <f t="shared" si="227"/>
        <v>1890.6732590040599</v>
      </c>
      <c r="N432" s="30">
        <f t="shared" si="227"/>
        <v>1890.6732590040599</v>
      </c>
      <c r="O432" s="30">
        <f t="shared" si="227"/>
        <v>1890.6732590040599</v>
      </c>
      <c r="P432" s="30">
        <f t="shared" si="227"/>
        <v>1890.6732590040599</v>
      </c>
      <c r="Q432" s="30">
        <f t="shared" si="227"/>
        <v>1890.6732590040599</v>
      </c>
      <c r="R432" s="30">
        <f t="shared" si="227"/>
        <v>1890.6732590040599</v>
      </c>
      <c r="S432" s="30">
        <f t="shared" si="227"/>
        <v>1890.6732590040599</v>
      </c>
      <c r="T432" s="30">
        <f t="shared" si="227"/>
        <v>1890.6732590040599</v>
      </c>
      <c r="U432" s="17"/>
      <c r="V432" s="26"/>
      <c r="W432" s="26"/>
      <c r="X432" s="26"/>
    </row>
    <row r="433" spans="2:24" x14ac:dyDescent="0.3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8"/>
      <c r="W433" s="8"/>
      <c r="X433" s="8"/>
    </row>
    <row r="434" spans="2:24" x14ac:dyDescent="0.35">
      <c r="B434" s="82" t="str">
        <f>'E2 Údaje a hodnotící tabulky1 '!B200</f>
        <v>Gymnázium Jana Palacha, Mělník</v>
      </c>
      <c r="C434" s="83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  <c r="R434" s="83"/>
      <c r="S434" s="83"/>
      <c r="T434" s="84"/>
      <c r="U434" s="6"/>
      <c r="V434" s="8"/>
      <c r="W434" s="8"/>
      <c r="X434" s="8"/>
    </row>
    <row r="435" spans="2:24" x14ac:dyDescent="0.35">
      <c r="B435" s="85"/>
      <c r="C435" s="86"/>
      <c r="D435" s="86"/>
      <c r="E435" s="86"/>
      <c r="F435" s="86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6"/>
      <c r="R435" s="86"/>
      <c r="S435" s="86"/>
      <c r="T435" s="87"/>
      <c r="U435" s="6"/>
      <c r="V435" s="8"/>
      <c r="W435" s="8"/>
      <c r="X435" s="8"/>
    </row>
    <row r="436" spans="2:24" x14ac:dyDescent="0.35">
      <c r="B436" s="42" t="s">
        <v>36</v>
      </c>
      <c r="C436" s="10">
        <v>12</v>
      </c>
      <c r="D436" s="11"/>
      <c r="E436" s="11"/>
      <c r="F436" s="12" t="s">
        <v>37</v>
      </c>
      <c r="G436" s="12" t="s">
        <v>38</v>
      </c>
      <c r="H436" s="12">
        <f>H393</f>
        <v>0</v>
      </c>
      <c r="I436" s="12">
        <f t="shared" ref="I436:S436" si="228">I393</f>
        <v>2023</v>
      </c>
      <c r="J436" s="12">
        <f t="shared" si="228"/>
        <v>2024</v>
      </c>
      <c r="K436" s="12">
        <f t="shared" si="228"/>
        <v>2025</v>
      </c>
      <c r="L436" s="12">
        <f t="shared" si="228"/>
        <v>2026</v>
      </c>
      <c r="M436" s="12">
        <f t="shared" si="228"/>
        <v>2027</v>
      </c>
      <c r="N436" s="12">
        <f t="shared" si="228"/>
        <v>2028</v>
      </c>
      <c r="O436" s="12">
        <f t="shared" si="228"/>
        <v>2029</v>
      </c>
      <c r="P436" s="12">
        <f t="shared" si="228"/>
        <v>2030</v>
      </c>
      <c r="Q436" s="12">
        <f t="shared" si="228"/>
        <v>2031</v>
      </c>
      <c r="R436" s="12">
        <f t="shared" si="228"/>
        <v>2032</v>
      </c>
      <c r="S436" s="12">
        <f t="shared" si="228"/>
        <v>2033</v>
      </c>
      <c r="T436" s="12">
        <v>2034</v>
      </c>
      <c r="U436" s="13"/>
      <c r="V436" s="13"/>
      <c r="W436" s="13"/>
      <c r="X436" s="13"/>
    </row>
    <row r="437" spans="2:24" x14ac:dyDescent="0.35">
      <c r="B437" s="88" t="s">
        <v>39</v>
      </c>
      <c r="C437" s="88"/>
      <c r="D437" s="88"/>
      <c r="E437" s="88"/>
      <c r="F437" s="88"/>
      <c r="G437" s="88"/>
      <c r="H437" s="88"/>
      <c r="I437" s="88"/>
      <c r="J437" s="88"/>
      <c r="K437" s="88"/>
      <c r="L437" s="88"/>
      <c r="M437" s="88"/>
      <c r="N437" s="88"/>
      <c r="O437" s="88"/>
      <c r="P437" s="88"/>
      <c r="Q437" s="88"/>
      <c r="R437" s="88"/>
      <c r="S437" s="88"/>
      <c r="T437" s="88"/>
      <c r="U437" s="6"/>
      <c r="V437" s="8"/>
      <c r="W437" s="8"/>
      <c r="X437" s="8"/>
    </row>
    <row r="438" spans="2:24" x14ac:dyDescent="0.35">
      <c r="B438" s="14" t="s">
        <v>40</v>
      </c>
      <c r="C438" s="14" t="s">
        <v>41</v>
      </c>
      <c r="D438" s="15"/>
      <c r="E438" s="15"/>
      <c r="F438" s="16"/>
      <c r="G438" s="77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9"/>
      <c r="U438" s="17"/>
      <c r="V438" s="89" t="s">
        <v>43</v>
      </c>
      <c r="W438" s="89" t="s">
        <v>44</v>
      </c>
      <c r="X438" s="89" t="s">
        <v>45</v>
      </c>
    </row>
    <row r="439" spans="2:24" x14ac:dyDescent="0.35">
      <c r="B439" s="18" t="s">
        <v>42</v>
      </c>
      <c r="C439" s="14" t="s">
        <v>18</v>
      </c>
      <c r="D439" s="19"/>
      <c r="E439" s="19"/>
      <c r="F439" s="20"/>
      <c r="G439" s="21">
        <v>185.09633333333332</v>
      </c>
      <c r="H439" s="22">
        <f>G439</f>
        <v>185.09633333333332</v>
      </c>
      <c r="I439" s="22">
        <f t="shared" ref="I439:T448" si="229">H439</f>
        <v>185.09633333333332</v>
      </c>
      <c r="J439" s="22">
        <f t="shared" si="229"/>
        <v>185.09633333333332</v>
      </c>
      <c r="K439" s="22">
        <f t="shared" si="229"/>
        <v>185.09633333333332</v>
      </c>
      <c r="L439" s="22">
        <f t="shared" si="229"/>
        <v>185.09633333333332</v>
      </c>
      <c r="M439" s="22">
        <f t="shared" si="229"/>
        <v>185.09633333333332</v>
      </c>
      <c r="N439" s="22">
        <f t="shared" si="229"/>
        <v>185.09633333333332</v>
      </c>
      <c r="O439" s="22">
        <f t="shared" si="229"/>
        <v>185.09633333333332</v>
      </c>
      <c r="P439" s="22">
        <f t="shared" si="229"/>
        <v>185.09633333333332</v>
      </c>
      <c r="Q439" s="22">
        <f t="shared" si="229"/>
        <v>185.09633333333332</v>
      </c>
      <c r="R439" s="22">
        <f t="shared" si="229"/>
        <v>185.09633333333332</v>
      </c>
      <c r="S439" s="22">
        <f t="shared" si="229"/>
        <v>185.09633333333332</v>
      </c>
      <c r="T439" s="23">
        <f t="shared" si="229"/>
        <v>185.09633333333332</v>
      </c>
      <c r="U439" s="17"/>
      <c r="V439" s="89"/>
      <c r="W439" s="89"/>
      <c r="X439" s="89"/>
    </row>
    <row r="440" spans="2:24" x14ac:dyDescent="0.35">
      <c r="B440" s="18" t="s">
        <v>46</v>
      </c>
      <c r="C440" s="14" t="s">
        <v>18</v>
      </c>
      <c r="D440" s="19"/>
      <c r="E440" s="19"/>
      <c r="F440" s="20"/>
      <c r="G440" s="21">
        <v>563.41314778774381</v>
      </c>
      <c r="H440" s="22">
        <f>G440</f>
        <v>563.41314778774381</v>
      </c>
      <c r="I440" s="22">
        <f>G440</f>
        <v>563.41314778774381</v>
      </c>
      <c r="J440" s="22">
        <f t="shared" si="229"/>
        <v>563.41314778774381</v>
      </c>
      <c r="K440" s="22">
        <f t="shared" si="229"/>
        <v>563.41314778774381</v>
      </c>
      <c r="L440" s="22">
        <f t="shared" si="229"/>
        <v>563.41314778774381</v>
      </c>
      <c r="M440" s="22">
        <f t="shared" si="229"/>
        <v>563.41314778774381</v>
      </c>
      <c r="N440" s="22">
        <f t="shared" si="229"/>
        <v>563.41314778774381</v>
      </c>
      <c r="O440" s="22">
        <f t="shared" si="229"/>
        <v>563.41314778774381</v>
      </c>
      <c r="P440" s="22">
        <f t="shared" si="229"/>
        <v>563.41314778774381</v>
      </c>
      <c r="Q440" s="22">
        <f t="shared" si="229"/>
        <v>563.41314778774381</v>
      </c>
      <c r="R440" s="22">
        <f t="shared" si="229"/>
        <v>563.41314778774381</v>
      </c>
      <c r="S440" s="22">
        <f t="shared" si="229"/>
        <v>563.41314778774381</v>
      </c>
      <c r="T440" s="23">
        <f t="shared" si="229"/>
        <v>563.41314778774381</v>
      </c>
      <c r="U440" s="17"/>
      <c r="V440" s="24" t="s">
        <v>49</v>
      </c>
      <c r="W440" s="25">
        <f>G444/G439</f>
        <v>4.6250006753240207</v>
      </c>
      <c r="X440" s="25">
        <f>W440*1.21</f>
        <v>5.5962508171420646</v>
      </c>
    </row>
    <row r="441" spans="2:24" x14ac:dyDescent="0.35">
      <c r="B441" s="18" t="s">
        <v>47</v>
      </c>
      <c r="C441" s="14" t="s">
        <v>48</v>
      </c>
      <c r="D441" s="19"/>
      <c r="E441" s="19"/>
      <c r="F441" s="20"/>
      <c r="G441" s="21">
        <v>2396.3333333333335</v>
      </c>
      <c r="H441" s="22">
        <f t="shared" ref="H440:H448" si="230">G441</f>
        <v>2396.3333333333335</v>
      </c>
      <c r="I441" s="22">
        <f t="shared" si="229"/>
        <v>2396.3333333333335</v>
      </c>
      <c r="J441" s="22">
        <f t="shared" si="229"/>
        <v>2396.3333333333335</v>
      </c>
      <c r="K441" s="22">
        <f t="shared" si="229"/>
        <v>2396.3333333333335</v>
      </c>
      <c r="L441" s="22">
        <f t="shared" si="229"/>
        <v>2396.3333333333335</v>
      </c>
      <c r="M441" s="22">
        <f t="shared" si="229"/>
        <v>2396.3333333333335</v>
      </c>
      <c r="N441" s="22">
        <f t="shared" si="229"/>
        <v>2396.3333333333335</v>
      </c>
      <c r="O441" s="22">
        <f t="shared" si="229"/>
        <v>2396.3333333333335</v>
      </c>
      <c r="P441" s="22">
        <f t="shared" si="229"/>
        <v>2396.3333333333335</v>
      </c>
      <c r="Q441" s="22">
        <f t="shared" si="229"/>
        <v>2396.3333333333335</v>
      </c>
      <c r="R441" s="22">
        <f t="shared" si="229"/>
        <v>2396.3333333333335</v>
      </c>
      <c r="S441" s="22">
        <f t="shared" si="229"/>
        <v>2396.3333333333335</v>
      </c>
      <c r="T441" s="23">
        <f t="shared" si="229"/>
        <v>2396.3333333333335</v>
      </c>
      <c r="U441" s="17"/>
      <c r="V441" s="24" t="s">
        <v>51</v>
      </c>
      <c r="W441" s="25">
        <f>G445/G440</f>
        <v>1.6480004180820489</v>
      </c>
      <c r="X441" s="25">
        <f>W441*1.15</f>
        <v>1.8952004807943561</v>
      </c>
    </row>
    <row r="442" spans="2:24" hidden="1" x14ac:dyDescent="0.35">
      <c r="B442" s="18" t="s">
        <v>50</v>
      </c>
      <c r="C442" s="14" t="s">
        <v>18</v>
      </c>
      <c r="D442" s="19"/>
      <c r="E442" s="19"/>
      <c r="F442" s="20"/>
      <c r="G442" s="21"/>
      <c r="H442" s="22">
        <f t="shared" si="230"/>
        <v>0</v>
      </c>
      <c r="I442" s="22">
        <f t="shared" si="229"/>
        <v>0</v>
      </c>
      <c r="J442" s="22">
        <f t="shared" si="229"/>
        <v>0</v>
      </c>
      <c r="K442" s="22">
        <f t="shared" si="229"/>
        <v>0</v>
      </c>
      <c r="L442" s="22">
        <f t="shared" si="229"/>
        <v>0</v>
      </c>
      <c r="M442" s="22">
        <f t="shared" si="229"/>
        <v>0</v>
      </c>
      <c r="N442" s="22">
        <f t="shared" si="229"/>
        <v>0</v>
      </c>
      <c r="O442" s="22">
        <f t="shared" si="229"/>
        <v>0</v>
      </c>
      <c r="P442" s="22">
        <f t="shared" si="229"/>
        <v>0</v>
      </c>
      <c r="Q442" s="22">
        <f t="shared" si="229"/>
        <v>0</v>
      </c>
      <c r="R442" s="22">
        <f t="shared" si="229"/>
        <v>0</v>
      </c>
      <c r="S442" s="22">
        <f t="shared" si="229"/>
        <v>0</v>
      </c>
      <c r="T442" s="23">
        <f t="shared" si="229"/>
        <v>0</v>
      </c>
      <c r="U442" s="17"/>
      <c r="V442" s="24" t="s">
        <v>58</v>
      </c>
      <c r="W442" s="25"/>
      <c r="X442" s="25"/>
    </row>
    <row r="443" spans="2:24" hidden="1" x14ac:dyDescent="0.35">
      <c r="B443" s="18" t="s">
        <v>52</v>
      </c>
      <c r="C443" s="14" t="s">
        <v>18</v>
      </c>
      <c r="D443" s="19"/>
      <c r="E443" s="19"/>
      <c r="F443" s="20"/>
      <c r="G443" s="21"/>
      <c r="H443" s="22">
        <f t="shared" si="230"/>
        <v>0</v>
      </c>
      <c r="I443" s="22">
        <f t="shared" si="229"/>
        <v>0</v>
      </c>
      <c r="J443" s="22">
        <f t="shared" si="229"/>
        <v>0</v>
      </c>
      <c r="K443" s="22">
        <f t="shared" si="229"/>
        <v>0</v>
      </c>
      <c r="L443" s="22">
        <f t="shared" si="229"/>
        <v>0</v>
      </c>
      <c r="M443" s="22">
        <f t="shared" si="229"/>
        <v>0</v>
      </c>
      <c r="N443" s="22">
        <f t="shared" si="229"/>
        <v>0</v>
      </c>
      <c r="O443" s="22">
        <f t="shared" si="229"/>
        <v>0</v>
      </c>
      <c r="P443" s="22">
        <f t="shared" si="229"/>
        <v>0</v>
      </c>
      <c r="Q443" s="22">
        <f t="shared" si="229"/>
        <v>0</v>
      </c>
      <c r="R443" s="22">
        <f t="shared" si="229"/>
        <v>0</v>
      </c>
      <c r="S443" s="22">
        <f t="shared" si="229"/>
        <v>0</v>
      </c>
      <c r="T443" s="22">
        <f t="shared" si="229"/>
        <v>0</v>
      </c>
      <c r="U443" s="17"/>
      <c r="V443" s="24"/>
      <c r="W443" s="25"/>
      <c r="X443" s="25"/>
    </row>
    <row r="444" spans="2:24" x14ac:dyDescent="0.35">
      <c r="B444" s="18" t="s">
        <v>42</v>
      </c>
      <c r="C444" s="14" t="s">
        <v>22</v>
      </c>
      <c r="D444" s="19"/>
      <c r="E444" s="19"/>
      <c r="F444" s="20"/>
      <c r="G444" s="21">
        <v>856.07066666666663</v>
      </c>
      <c r="H444" s="22">
        <f t="shared" si="230"/>
        <v>856.07066666666663</v>
      </c>
      <c r="I444" s="22">
        <f t="shared" si="229"/>
        <v>856.07066666666663</v>
      </c>
      <c r="J444" s="22">
        <f t="shared" si="229"/>
        <v>856.07066666666663</v>
      </c>
      <c r="K444" s="22">
        <f t="shared" si="229"/>
        <v>856.07066666666663</v>
      </c>
      <c r="L444" s="22">
        <f t="shared" si="229"/>
        <v>856.07066666666663</v>
      </c>
      <c r="M444" s="22">
        <f t="shared" si="229"/>
        <v>856.07066666666663</v>
      </c>
      <c r="N444" s="22">
        <f t="shared" si="229"/>
        <v>856.07066666666663</v>
      </c>
      <c r="O444" s="22">
        <f t="shared" si="229"/>
        <v>856.07066666666663</v>
      </c>
      <c r="P444" s="22">
        <f t="shared" si="229"/>
        <v>856.07066666666663</v>
      </c>
      <c r="Q444" s="22">
        <f t="shared" si="229"/>
        <v>856.07066666666663</v>
      </c>
      <c r="R444" s="22">
        <f t="shared" si="229"/>
        <v>856.07066666666663</v>
      </c>
      <c r="S444" s="22">
        <f t="shared" si="229"/>
        <v>856.07066666666663</v>
      </c>
      <c r="T444" s="23">
        <f t="shared" si="229"/>
        <v>856.07066666666663</v>
      </c>
      <c r="U444" s="17"/>
      <c r="V444" s="24" t="s">
        <v>88</v>
      </c>
      <c r="W444" s="25">
        <f>G446/G441</f>
        <v>0.1416062039226596</v>
      </c>
      <c r="X444" s="25">
        <f>W444*1.15</f>
        <v>0.16284713451105853</v>
      </c>
    </row>
    <row r="445" spans="2:24" x14ac:dyDescent="0.35">
      <c r="B445" s="18" t="s">
        <v>46</v>
      </c>
      <c r="C445" s="14" t="s">
        <v>22</v>
      </c>
      <c r="D445" s="19"/>
      <c r="E445" s="19"/>
      <c r="F445" s="20"/>
      <c r="G445" s="21">
        <f>928505.103107125/1000</f>
        <v>928.50510310712502</v>
      </c>
      <c r="H445" s="22">
        <f>G445</f>
        <v>928.50510310712502</v>
      </c>
      <c r="I445" s="22">
        <f t="shared" si="229"/>
        <v>928.50510310712502</v>
      </c>
      <c r="J445" s="22">
        <f t="shared" si="229"/>
        <v>928.50510310712502</v>
      </c>
      <c r="K445" s="22">
        <f t="shared" si="229"/>
        <v>928.50510310712502</v>
      </c>
      <c r="L445" s="22">
        <f t="shared" si="229"/>
        <v>928.50510310712502</v>
      </c>
      <c r="M445" s="22">
        <f t="shared" si="229"/>
        <v>928.50510310712502</v>
      </c>
      <c r="N445" s="22">
        <f t="shared" si="229"/>
        <v>928.50510310712502</v>
      </c>
      <c r="O445" s="22">
        <f t="shared" si="229"/>
        <v>928.50510310712502</v>
      </c>
      <c r="P445" s="22">
        <f t="shared" si="229"/>
        <v>928.50510310712502</v>
      </c>
      <c r="Q445" s="22">
        <f t="shared" si="229"/>
        <v>928.50510310712502</v>
      </c>
      <c r="R445" s="22">
        <f t="shared" si="229"/>
        <v>928.50510310712502</v>
      </c>
      <c r="S445" s="22">
        <f t="shared" si="229"/>
        <v>928.50510310712502</v>
      </c>
      <c r="T445" s="23">
        <f t="shared" si="229"/>
        <v>928.50510310712502</v>
      </c>
      <c r="U445" s="17"/>
      <c r="V445" s="26"/>
      <c r="W445" s="26"/>
      <c r="X445" s="26"/>
    </row>
    <row r="446" spans="2:24" x14ac:dyDescent="0.35">
      <c r="B446" s="18" t="s">
        <v>47</v>
      </c>
      <c r="C446" s="14" t="s">
        <v>22</v>
      </c>
      <c r="D446" s="19"/>
      <c r="E446" s="19"/>
      <c r="F446" s="20"/>
      <c r="G446" s="21">
        <v>339.33566666666667</v>
      </c>
      <c r="H446" s="22">
        <f t="shared" si="230"/>
        <v>339.33566666666667</v>
      </c>
      <c r="I446" s="22">
        <f t="shared" si="229"/>
        <v>339.33566666666667</v>
      </c>
      <c r="J446" s="22">
        <f t="shared" si="229"/>
        <v>339.33566666666667</v>
      </c>
      <c r="K446" s="22">
        <f t="shared" si="229"/>
        <v>339.33566666666667</v>
      </c>
      <c r="L446" s="22">
        <f t="shared" si="229"/>
        <v>339.33566666666667</v>
      </c>
      <c r="M446" s="22">
        <f t="shared" si="229"/>
        <v>339.33566666666667</v>
      </c>
      <c r="N446" s="22">
        <f t="shared" si="229"/>
        <v>339.33566666666667</v>
      </c>
      <c r="O446" s="22">
        <f t="shared" si="229"/>
        <v>339.33566666666667</v>
      </c>
      <c r="P446" s="22">
        <f t="shared" si="229"/>
        <v>339.33566666666667</v>
      </c>
      <c r="Q446" s="22">
        <f t="shared" si="229"/>
        <v>339.33566666666667</v>
      </c>
      <c r="R446" s="22">
        <f t="shared" si="229"/>
        <v>339.33566666666667</v>
      </c>
      <c r="S446" s="22">
        <f t="shared" si="229"/>
        <v>339.33566666666667</v>
      </c>
      <c r="T446" s="23">
        <f t="shared" si="229"/>
        <v>339.33566666666667</v>
      </c>
      <c r="U446" s="17"/>
      <c r="V446" s="26"/>
      <c r="W446" s="26"/>
      <c r="X446" s="26"/>
    </row>
    <row r="447" spans="2:24" hidden="1" x14ac:dyDescent="0.35">
      <c r="B447" s="18" t="s">
        <v>50</v>
      </c>
      <c r="C447" s="14" t="s">
        <v>22</v>
      </c>
      <c r="D447" s="19"/>
      <c r="E447" s="19"/>
      <c r="F447" s="19"/>
      <c r="G447" s="21"/>
      <c r="H447" s="22">
        <f t="shared" si="230"/>
        <v>0</v>
      </c>
      <c r="I447" s="22">
        <f t="shared" si="229"/>
        <v>0</v>
      </c>
      <c r="J447" s="22">
        <f t="shared" si="229"/>
        <v>0</v>
      </c>
      <c r="K447" s="22">
        <f t="shared" si="229"/>
        <v>0</v>
      </c>
      <c r="L447" s="22">
        <f t="shared" si="229"/>
        <v>0</v>
      </c>
      <c r="M447" s="22">
        <f t="shared" si="229"/>
        <v>0</v>
      </c>
      <c r="N447" s="22">
        <f t="shared" si="229"/>
        <v>0</v>
      </c>
      <c r="O447" s="22">
        <f t="shared" si="229"/>
        <v>0</v>
      </c>
      <c r="P447" s="22">
        <f t="shared" si="229"/>
        <v>0</v>
      </c>
      <c r="Q447" s="22">
        <f t="shared" si="229"/>
        <v>0</v>
      </c>
      <c r="R447" s="22">
        <f t="shared" si="229"/>
        <v>0</v>
      </c>
      <c r="S447" s="22">
        <f t="shared" si="229"/>
        <v>0</v>
      </c>
      <c r="T447" s="23">
        <f t="shared" si="229"/>
        <v>0</v>
      </c>
      <c r="U447" s="17"/>
      <c r="V447" s="26"/>
      <c r="W447" s="26"/>
      <c r="X447" s="26"/>
    </row>
    <row r="448" spans="2:24" hidden="1" x14ac:dyDescent="0.35">
      <c r="B448" s="18" t="s">
        <v>52</v>
      </c>
      <c r="C448" s="14" t="s">
        <v>22</v>
      </c>
      <c r="D448" s="19"/>
      <c r="E448" s="19"/>
      <c r="F448" s="19"/>
      <c r="G448" s="21"/>
      <c r="H448" s="22">
        <f t="shared" si="230"/>
        <v>0</v>
      </c>
      <c r="I448" s="22">
        <f t="shared" si="229"/>
        <v>0</v>
      </c>
      <c r="J448" s="22">
        <f t="shared" si="229"/>
        <v>0</v>
      </c>
      <c r="K448" s="22">
        <f t="shared" si="229"/>
        <v>0</v>
      </c>
      <c r="L448" s="22">
        <f t="shared" si="229"/>
        <v>0</v>
      </c>
      <c r="M448" s="22">
        <f t="shared" si="229"/>
        <v>0</v>
      </c>
      <c r="N448" s="22">
        <f t="shared" si="229"/>
        <v>0</v>
      </c>
      <c r="O448" s="22">
        <f t="shared" si="229"/>
        <v>0</v>
      </c>
      <c r="P448" s="22">
        <f t="shared" si="229"/>
        <v>0</v>
      </c>
      <c r="Q448" s="22">
        <f t="shared" si="229"/>
        <v>0</v>
      </c>
      <c r="R448" s="22">
        <f t="shared" si="229"/>
        <v>0</v>
      </c>
      <c r="S448" s="22">
        <f t="shared" si="229"/>
        <v>0</v>
      </c>
      <c r="T448" s="22">
        <f t="shared" si="229"/>
        <v>0</v>
      </c>
      <c r="U448" s="17"/>
      <c r="V448" s="26"/>
      <c r="W448" s="26"/>
      <c r="X448" s="26"/>
    </row>
    <row r="449" spans="2:24" x14ac:dyDescent="0.35">
      <c r="B449" s="27" t="s">
        <v>23</v>
      </c>
      <c r="C449" s="28" t="s">
        <v>22</v>
      </c>
      <c r="D449" s="29"/>
      <c r="E449" s="29"/>
      <c r="F449" s="29"/>
      <c r="G449" s="30"/>
      <c r="H449" s="30">
        <f>SUM(H444:H448)</f>
        <v>2123.9114364404586</v>
      </c>
      <c r="I449" s="30">
        <f t="shared" ref="I449:T449" si="231">SUM(I444:I448)</f>
        <v>2123.9114364404586</v>
      </c>
      <c r="J449" s="30">
        <f t="shared" si="231"/>
        <v>2123.9114364404586</v>
      </c>
      <c r="K449" s="30">
        <f t="shared" si="231"/>
        <v>2123.9114364404586</v>
      </c>
      <c r="L449" s="30">
        <f t="shared" si="231"/>
        <v>2123.9114364404586</v>
      </c>
      <c r="M449" s="30">
        <f t="shared" si="231"/>
        <v>2123.9114364404586</v>
      </c>
      <c r="N449" s="30">
        <f t="shared" si="231"/>
        <v>2123.9114364404586</v>
      </c>
      <c r="O449" s="30">
        <f t="shared" si="231"/>
        <v>2123.9114364404586</v>
      </c>
      <c r="P449" s="30">
        <f t="shared" si="231"/>
        <v>2123.9114364404586</v>
      </c>
      <c r="Q449" s="30">
        <f t="shared" si="231"/>
        <v>2123.9114364404586</v>
      </c>
      <c r="R449" s="30">
        <f t="shared" si="231"/>
        <v>2123.9114364404586</v>
      </c>
      <c r="S449" s="30">
        <f t="shared" si="231"/>
        <v>2123.9114364404586</v>
      </c>
      <c r="T449" s="30">
        <f t="shared" si="231"/>
        <v>2123.9114364404586</v>
      </c>
      <c r="U449" s="17"/>
      <c r="V449" s="26"/>
      <c r="W449" s="26"/>
      <c r="X449" s="26"/>
    </row>
    <row r="450" spans="2:24" x14ac:dyDescent="0.35">
      <c r="B450" s="76" t="s">
        <v>56</v>
      </c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6"/>
      <c r="V450" s="8"/>
      <c r="W450" s="8"/>
      <c r="X450" s="8"/>
    </row>
    <row r="451" spans="2:24" x14ac:dyDescent="0.35">
      <c r="B451" s="14" t="s">
        <v>40</v>
      </c>
      <c r="C451" s="14" t="s">
        <v>41</v>
      </c>
      <c r="D451" s="15"/>
      <c r="E451" s="15"/>
      <c r="F451" s="16"/>
      <c r="G451" s="77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9"/>
      <c r="U451" s="17"/>
      <c r="V451" s="26"/>
      <c r="W451" s="26"/>
      <c r="X451" s="26"/>
    </row>
    <row r="452" spans="2:24" x14ac:dyDescent="0.35">
      <c r="B452" s="18" t="s">
        <v>42</v>
      </c>
      <c r="C452" s="14" t="s">
        <v>18</v>
      </c>
      <c r="D452" s="19"/>
      <c r="E452" s="19"/>
      <c r="F452" s="20"/>
      <c r="G452" s="80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17"/>
      <c r="V452" s="26"/>
      <c r="W452" s="26"/>
      <c r="X452" s="26"/>
    </row>
    <row r="453" spans="2:24" x14ac:dyDescent="0.35">
      <c r="B453" s="18" t="s">
        <v>46</v>
      </c>
      <c r="C453" s="14" t="s">
        <v>18</v>
      </c>
      <c r="D453" s="19"/>
      <c r="E453" s="19"/>
      <c r="F453" s="20"/>
      <c r="G453" s="81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17"/>
      <c r="V453" s="26"/>
      <c r="W453" s="26"/>
      <c r="X453" s="26"/>
    </row>
    <row r="454" spans="2:24" x14ac:dyDescent="0.35">
      <c r="B454" s="18" t="s">
        <v>47</v>
      </c>
      <c r="C454" s="14" t="s">
        <v>48</v>
      </c>
      <c r="D454" s="19"/>
      <c r="E454" s="19"/>
      <c r="F454" s="20"/>
      <c r="G454" s="81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17"/>
      <c r="V454" s="26"/>
      <c r="W454" s="26"/>
      <c r="X454" s="26"/>
    </row>
    <row r="455" spans="2:24" hidden="1" x14ac:dyDescent="0.35">
      <c r="B455" s="18" t="s">
        <v>50</v>
      </c>
      <c r="C455" s="14" t="s">
        <v>18</v>
      </c>
      <c r="D455" s="19"/>
      <c r="E455" s="19"/>
      <c r="F455" s="20"/>
      <c r="G455" s="81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17"/>
      <c r="V455" s="26"/>
      <c r="W455" s="26"/>
      <c r="X455" s="26"/>
    </row>
    <row r="456" spans="2:24" hidden="1" x14ac:dyDescent="0.35">
      <c r="B456" s="18" t="s">
        <v>52</v>
      </c>
      <c r="C456" s="14" t="s">
        <v>18</v>
      </c>
      <c r="D456" s="19"/>
      <c r="E456" s="19"/>
      <c r="F456" s="20"/>
      <c r="G456" s="81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17"/>
      <c r="V456" s="26"/>
      <c r="W456" s="26"/>
      <c r="X456" s="26"/>
    </row>
    <row r="457" spans="2:24" x14ac:dyDescent="0.35">
      <c r="B457" s="18" t="s">
        <v>42</v>
      </c>
      <c r="C457" s="14" t="s">
        <v>22</v>
      </c>
      <c r="D457" s="19"/>
      <c r="E457" s="19"/>
      <c r="F457" s="20"/>
      <c r="G457" s="81"/>
      <c r="H457" s="23">
        <f t="shared" ref="H457:S457" si="232">H452*$X440</f>
        <v>0</v>
      </c>
      <c r="I457" s="23">
        <f t="shared" si="232"/>
        <v>0</v>
      </c>
      <c r="J457" s="23">
        <f t="shared" si="232"/>
        <v>0</v>
      </c>
      <c r="K457" s="23">
        <f t="shared" si="232"/>
        <v>0</v>
      </c>
      <c r="L457" s="23">
        <f t="shared" si="232"/>
        <v>0</v>
      </c>
      <c r="M457" s="23">
        <f t="shared" si="232"/>
        <v>0</v>
      </c>
      <c r="N457" s="23">
        <f t="shared" si="232"/>
        <v>0</v>
      </c>
      <c r="O457" s="23">
        <f t="shared" si="232"/>
        <v>0</v>
      </c>
      <c r="P457" s="23">
        <f t="shared" si="232"/>
        <v>0</v>
      </c>
      <c r="Q457" s="23">
        <f t="shared" si="232"/>
        <v>0</v>
      </c>
      <c r="R457" s="23">
        <f t="shared" si="232"/>
        <v>0</v>
      </c>
      <c r="S457" s="23">
        <f t="shared" si="232"/>
        <v>0</v>
      </c>
      <c r="T457" s="23">
        <f>T452*$X440</f>
        <v>0</v>
      </c>
      <c r="U457" s="17"/>
      <c r="V457" s="26"/>
      <c r="W457" s="26"/>
      <c r="X457" s="26"/>
    </row>
    <row r="458" spans="2:24" x14ac:dyDescent="0.35">
      <c r="B458" s="18" t="s">
        <v>46</v>
      </c>
      <c r="C458" s="14" t="s">
        <v>22</v>
      </c>
      <c r="D458" s="19"/>
      <c r="E458" s="19"/>
      <c r="F458" s="20"/>
      <c r="G458" s="81"/>
      <c r="H458" s="23">
        <f t="shared" ref="H458:S458" si="233">H453*$X441</f>
        <v>0</v>
      </c>
      <c r="I458" s="23">
        <f t="shared" si="233"/>
        <v>0</v>
      </c>
      <c r="J458" s="23">
        <f t="shared" si="233"/>
        <v>0</v>
      </c>
      <c r="K458" s="23">
        <f t="shared" si="233"/>
        <v>0</v>
      </c>
      <c r="L458" s="23">
        <f t="shared" si="233"/>
        <v>0</v>
      </c>
      <c r="M458" s="23">
        <f t="shared" si="233"/>
        <v>0</v>
      </c>
      <c r="N458" s="23">
        <f t="shared" si="233"/>
        <v>0</v>
      </c>
      <c r="O458" s="23">
        <f t="shared" si="233"/>
        <v>0</v>
      </c>
      <c r="P458" s="23">
        <f t="shared" si="233"/>
        <v>0</v>
      </c>
      <c r="Q458" s="23">
        <f t="shared" si="233"/>
        <v>0</v>
      </c>
      <c r="R458" s="23">
        <f t="shared" si="233"/>
        <v>0</v>
      </c>
      <c r="S458" s="23">
        <f t="shared" si="233"/>
        <v>0</v>
      </c>
      <c r="T458" s="23">
        <f>T453*$X441</f>
        <v>0</v>
      </c>
      <c r="U458" s="17"/>
      <c r="V458" s="26"/>
      <c r="W458" s="26"/>
      <c r="X458" s="26"/>
    </row>
    <row r="459" spans="2:24" x14ac:dyDescent="0.35">
      <c r="B459" s="18" t="s">
        <v>47</v>
      </c>
      <c r="C459" s="14" t="s">
        <v>22</v>
      </c>
      <c r="D459" s="19"/>
      <c r="E459" s="19"/>
      <c r="F459" s="20"/>
      <c r="G459" s="81"/>
      <c r="H459" s="23">
        <f t="shared" ref="H459:S459" si="234">H454*$X444</f>
        <v>0</v>
      </c>
      <c r="I459" s="23">
        <f t="shared" si="234"/>
        <v>0</v>
      </c>
      <c r="J459" s="23">
        <f t="shared" si="234"/>
        <v>0</v>
      </c>
      <c r="K459" s="23">
        <f t="shared" si="234"/>
        <v>0</v>
      </c>
      <c r="L459" s="23">
        <f t="shared" si="234"/>
        <v>0</v>
      </c>
      <c r="M459" s="23">
        <f t="shared" si="234"/>
        <v>0</v>
      </c>
      <c r="N459" s="23">
        <f t="shared" si="234"/>
        <v>0</v>
      </c>
      <c r="O459" s="23">
        <f t="shared" si="234"/>
        <v>0</v>
      </c>
      <c r="P459" s="23">
        <f t="shared" si="234"/>
        <v>0</v>
      </c>
      <c r="Q459" s="23">
        <f t="shared" si="234"/>
        <v>0</v>
      </c>
      <c r="R459" s="23">
        <f t="shared" si="234"/>
        <v>0</v>
      </c>
      <c r="S459" s="23">
        <f t="shared" si="234"/>
        <v>0</v>
      </c>
      <c r="T459" s="23">
        <f>T454*$X444</f>
        <v>0</v>
      </c>
      <c r="U459" s="17"/>
      <c r="V459" s="26"/>
      <c r="W459" s="26"/>
      <c r="X459" s="26"/>
    </row>
    <row r="460" spans="2:24" hidden="1" x14ac:dyDescent="0.35">
      <c r="B460" s="18" t="s">
        <v>50</v>
      </c>
      <c r="C460" s="14" t="s">
        <v>22</v>
      </c>
      <c r="D460" s="19"/>
      <c r="E460" s="19"/>
      <c r="F460" s="19"/>
      <c r="G460" s="81"/>
      <c r="H460" s="22">
        <f t="shared" ref="H460:T461" si="235">H455*$Y444</f>
        <v>0</v>
      </c>
      <c r="I460" s="22">
        <f t="shared" si="235"/>
        <v>0</v>
      </c>
      <c r="J460" s="22">
        <f t="shared" si="235"/>
        <v>0</v>
      </c>
      <c r="K460" s="22">
        <f t="shared" si="235"/>
        <v>0</v>
      </c>
      <c r="L460" s="22">
        <f t="shared" si="235"/>
        <v>0</v>
      </c>
      <c r="M460" s="22">
        <f t="shared" si="235"/>
        <v>0</v>
      </c>
      <c r="N460" s="22">
        <f t="shared" si="235"/>
        <v>0</v>
      </c>
      <c r="O460" s="22">
        <f t="shared" si="235"/>
        <v>0</v>
      </c>
      <c r="P460" s="22">
        <f t="shared" si="235"/>
        <v>0</v>
      </c>
      <c r="Q460" s="22">
        <f t="shared" si="235"/>
        <v>0</v>
      </c>
      <c r="R460" s="22">
        <f t="shared" si="235"/>
        <v>0</v>
      </c>
      <c r="S460" s="22">
        <f t="shared" si="235"/>
        <v>0</v>
      </c>
      <c r="T460" s="23">
        <f t="shared" si="235"/>
        <v>0</v>
      </c>
      <c r="U460" s="17"/>
      <c r="V460" s="26"/>
      <c r="W460" s="26"/>
      <c r="X460" s="26"/>
    </row>
    <row r="461" spans="2:24" hidden="1" x14ac:dyDescent="0.35">
      <c r="B461" s="18" t="s">
        <v>52</v>
      </c>
      <c r="C461" s="14" t="s">
        <v>22</v>
      </c>
      <c r="D461" s="19"/>
      <c r="E461" s="19"/>
      <c r="F461" s="19"/>
      <c r="G461" s="32"/>
      <c r="H461" s="22">
        <f t="shared" si="235"/>
        <v>0</v>
      </c>
      <c r="I461" s="22">
        <f t="shared" si="235"/>
        <v>0</v>
      </c>
      <c r="J461" s="22">
        <f t="shared" si="235"/>
        <v>0</v>
      </c>
      <c r="K461" s="22">
        <f t="shared" si="235"/>
        <v>0</v>
      </c>
      <c r="L461" s="22">
        <f t="shared" si="235"/>
        <v>0</v>
      </c>
      <c r="M461" s="22">
        <f t="shared" si="235"/>
        <v>0</v>
      </c>
      <c r="N461" s="22">
        <f t="shared" si="235"/>
        <v>0</v>
      </c>
      <c r="O461" s="22">
        <f t="shared" si="235"/>
        <v>0</v>
      </c>
      <c r="P461" s="22">
        <f t="shared" si="235"/>
        <v>0</v>
      </c>
      <c r="Q461" s="22">
        <f t="shared" si="235"/>
        <v>0</v>
      </c>
      <c r="R461" s="22">
        <f t="shared" si="235"/>
        <v>0</v>
      </c>
      <c r="S461" s="22">
        <f t="shared" si="235"/>
        <v>0</v>
      </c>
      <c r="T461" s="22">
        <f t="shared" si="235"/>
        <v>0</v>
      </c>
      <c r="U461" s="17"/>
      <c r="V461" s="26"/>
      <c r="W461" s="26"/>
      <c r="X461" s="26"/>
    </row>
    <row r="462" spans="2:24" x14ac:dyDescent="0.35">
      <c r="B462" s="27" t="s">
        <v>23</v>
      </c>
      <c r="C462" s="28" t="s">
        <v>22</v>
      </c>
      <c r="D462" s="29"/>
      <c r="E462" s="29"/>
      <c r="F462" s="29"/>
      <c r="G462" s="27"/>
      <c r="H462" s="30">
        <f>SUM(H457:H461)</f>
        <v>0</v>
      </c>
      <c r="I462" s="30">
        <f t="shared" ref="I462:T462" si="236">SUM(I457:I461)</f>
        <v>0</v>
      </c>
      <c r="J462" s="30">
        <f t="shared" si="236"/>
        <v>0</v>
      </c>
      <c r="K462" s="30">
        <f t="shared" si="236"/>
        <v>0</v>
      </c>
      <c r="L462" s="30">
        <f t="shared" si="236"/>
        <v>0</v>
      </c>
      <c r="M462" s="30">
        <f t="shared" si="236"/>
        <v>0</v>
      </c>
      <c r="N462" s="30">
        <f t="shared" si="236"/>
        <v>0</v>
      </c>
      <c r="O462" s="30">
        <f t="shared" si="236"/>
        <v>0</v>
      </c>
      <c r="P462" s="30">
        <f t="shared" si="236"/>
        <v>0</v>
      </c>
      <c r="Q462" s="30">
        <f t="shared" si="236"/>
        <v>0</v>
      </c>
      <c r="R462" s="30">
        <f t="shared" si="236"/>
        <v>0</v>
      </c>
      <c r="S462" s="30">
        <f t="shared" si="236"/>
        <v>0</v>
      </c>
      <c r="T462" s="30">
        <f t="shared" si="236"/>
        <v>0</v>
      </c>
      <c r="U462" s="17"/>
      <c r="V462" s="26"/>
      <c r="W462" s="26"/>
      <c r="X462" s="26"/>
    </row>
    <row r="463" spans="2:24" x14ac:dyDescent="0.35">
      <c r="B463" s="76" t="s">
        <v>57</v>
      </c>
      <c r="C463" s="76"/>
      <c r="D463" s="76"/>
      <c r="E463" s="76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6"/>
      <c r="V463" s="8"/>
      <c r="W463" s="8"/>
      <c r="X463" s="8"/>
    </row>
    <row r="464" spans="2:24" x14ac:dyDescent="0.35">
      <c r="B464" s="14" t="s">
        <v>40</v>
      </c>
      <c r="C464" s="14" t="s">
        <v>41</v>
      </c>
      <c r="D464" s="15"/>
      <c r="E464" s="15"/>
      <c r="F464" s="16"/>
      <c r="G464" s="77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9"/>
      <c r="U464" s="17"/>
      <c r="V464" s="41"/>
      <c r="W464" s="41"/>
      <c r="X464" s="41"/>
    </row>
    <row r="465" spans="2:24" x14ac:dyDescent="0.35">
      <c r="B465" s="18" t="s">
        <v>42</v>
      </c>
      <c r="C465" s="14" t="s">
        <v>18</v>
      </c>
      <c r="D465" s="19"/>
      <c r="E465" s="19"/>
      <c r="F465" s="20"/>
      <c r="G465" s="80"/>
      <c r="H465" s="22">
        <f t="shared" ref="H465:T474" si="237">H439-H452</f>
        <v>185.09633333333332</v>
      </c>
      <c r="I465" s="22">
        <f t="shared" si="237"/>
        <v>185.09633333333332</v>
      </c>
      <c r="J465" s="22">
        <f t="shared" si="237"/>
        <v>185.09633333333332</v>
      </c>
      <c r="K465" s="22">
        <f t="shared" si="237"/>
        <v>185.09633333333332</v>
      </c>
      <c r="L465" s="22">
        <f t="shared" si="237"/>
        <v>185.09633333333332</v>
      </c>
      <c r="M465" s="22">
        <f t="shared" si="237"/>
        <v>185.09633333333332</v>
      </c>
      <c r="N465" s="22">
        <f t="shared" si="237"/>
        <v>185.09633333333332</v>
      </c>
      <c r="O465" s="22">
        <f t="shared" si="237"/>
        <v>185.09633333333332</v>
      </c>
      <c r="P465" s="22">
        <f t="shared" si="237"/>
        <v>185.09633333333332</v>
      </c>
      <c r="Q465" s="22">
        <f t="shared" si="237"/>
        <v>185.09633333333332</v>
      </c>
      <c r="R465" s="22">
        <f t="shared" si="237"/>
        <v>185.09633333333332</v>
      </c>
      <c r="S465" s="22">
        <f t="shared" si="237"/>
        <v>185.09633333333332</v>
      </c>
      <c r="T465" s="23">
        <f t="shared" si="237"/>
        <v>185.09633333333332</v>
      </c>
      <c r="U465" s="17"/>
      <c r="V465" s="41"/>
      <c r="W465" s="41"/>
      <c r="X465" s="41"/>
    </row>
    <row r="466" spans="2:24" x14ac:dyDescent="0.35">
      <c r="B466" s="18" t="s">
        <v>46</v>
      </c>
      <c r="C466" s="14" t="s">
        <v>18</v>
      </c>
      <c r="D466" s="19"/>
      <c r="E466" s="19"/>
      <c r="F466" s="20"/>
      <c r="G466" s="81"/>
      <c r="H466" s="22">
        <f t="shared" si="237"/>
        <v>563.41314778774381</v>
      </c>
      <c r="I466" s="22">
        <f t="shared" si="237"/>
        <v>563.41314778774381</v>
      </c>
      <c r="J466" s="22">
        <f t="shared" si="237"/>
        <v>563.41314778774381</v>
      </c>
      <c r="K466" s="22">
        <f t="shared" si="237"/>
        <v>563.41314778774381</v>
      </c>
      <c r="L466" s="22">
        <f t="shared" si="237"/>
        <v>563.41314778774381</v>
      </c>
      <c r="M466" s="22">
        <f t="shared" si="237"/>
        <v>563.41314778774381</v>
      </c>
      <c r="N466" s="22">
        <f t="shared" si="237"/>
        <v>563.41314778774381</v>
      </c>
      <c r="O466" s="22">
        <f t="shared" si="237"/>
        <v>563.41314778774381</v>
      </c>
      <c r="P466" s="22">
        <f t="shared" si="237"/>
        <v>563.41314778774381</v>
      </c>
      <c r="Q466" s="22">
        <f t="shared" si="237"/>
        <v>563.41314778774381</v>
      </c>
      <c r="R466" s="22">
        <f t="shared" si="237"/>
        <v>563.41314778774381</v>
      </c>
      <c r="S466" s="22">
        <f t="shared" si="237"/>
        <v>563.41314778774381</v>
      </c>
      <c r="T466" s="23">
        <f t="shared" si="237"/>
        <v>563.41314778774381</v>
      </c>
      <c r="U466" s="17"/>
      <c r="V466" s="41"/>
      <c r="W466" s="41"/>
      <c r="X466" s="41"/>
    </row>
    <row r="467" spans="2:24" x14ac:dyDescent="0.35">
      <c r="B467" s="18" t="s">
        <v>47</v>
      </c>
      <c r="C467" s="14" t="s">
        <v>48</v>
      </c>
      <c r="D467" s="19"/>
      <c r="E467" s="19"/>
      <c r="F467" s="20"/>
      <c r="G467" s="81"/>
      <c r="H467" s="22">
        <f t="shared" si="237"/>
        <v>2396.3333333333335</v>
      </c>
      <c r="I467" s="22">
        <f t="shared" si="237"/>
        <v>2396.3333333333335</v>
      </c>
      <c r="J467" s="22">
        <f t="shared" si="237"/>
        <v>2396.3333333333335</v>
      </c>
      <c r="K467" s="22">
        <f t="shared" si="237"/>
        <v>2396.3333333333335</v>
      </c>
      <c r="L467" s="22">
        <f t="shared" si="237"/>
        <v>2396.3333333333335</v>
      </c>
      <c r="M467" s="22">
        <f t="shared" si="237"/>
        <v>2396.3333333333335</v>
      </c>
      <c r="N467" s="22">
        <f t="shared" si="237"/>
        <v>2396.3333333333335</v>
      </c>
      <c r="O467" s="22">
        <f t="shared" si="237"/>
        <v>2396.3333333333335</v>
      </c>
      <c r="P467" s="22">
        <f t="shared" si="237"/>
        <v>2396.3333333333335</v>
      </c>
      <c r="Q467" s="22">
        <f t="shared" si="237"/>
        <v>2396.3333333333335</v>
      </c>
      <c r="R467" s="22">
        <f t="shared" si="237"/>
        <v>2396.3333333333335</v>
      </c>
      <c r="S467" s="22">
        <f t="shared" si="237"/>
        <v>2396.3333333333335</v>
      </c>
      <c r="T467" s="23">
        <f t="shared" si="237"/>
        <v>2396.3333333333335</v>
      </c>
      <c r="U467" s="17"/>
      <c r="V467" s="41"/>
      <c r="W467" s="41"/>
      <c r="X467" s="41"/>
    </row>
    <row r="468" spans="2:24" hidden="1" x14ac:dyDescent="0.35">
      <c r="B468" s="18" t="s">
        <v>50</v>
      </c>
      <c r="C468" s="14" t="s">
        <v>18</v>
      </c>
      <c r="D468" s="19"/>
      <c r="E468" s="19"/>
      <c r="F468" s="20"/>
      <c r="G468" s="81"/>
      <c r="H468" s="22">
        <f t="shared" si="237"/>
        <v>0</v>
      </c>
      <c r="I468" s="22">
        <f t="shared" si="237"/>
        <v>0</v>
      </c>
      <c r="J468" s="22">
        <f t="shared" si="237"/>
        <v>0</v>
      </c>
      <c r="K468" s="22">
        <f t="shared" si="237"/>
        <v>0</v>
      </c>
      <c r="L468" s="22">
        <f t="shared" si="237"/>
        <v>0</v>
      </c>
      <c r="M468" s="22">
        <f t="shared" si="237"/>
        <v>0</v>
      </c>
      <c r="N468" s="22">
        <f t="shared" si="237"/>
        <v>0</v>
      </c>
      <c r="O468" s="22">
        <f t="shared" si="237"/>
        <v>0</v>
      </c>
      <c r="P468" s="22">
        <f t="shared" si="237"/>
        <v>0</v>
      </c>
      <c r="Q468" s="22">
        <f t="shared" si="237"/>
        <v>0</v>
      </c>
      <c r="R468" s="22">
        <f t="shared" si="237"/>
        <v>0</v>
      </c>
      <c r="S468" s="22">
        <f t="shared" si="237"/>
        <v>0</v>
      </c>
      <c r="T468" s="23">
        <f t="shared" si="237"/>
        <v>0</v>
      </c>
      <c r="U468" s="17"/>
      <c r="V468" s="41"/>
      <c r="W468" s="41"/>
      <c r="X468" s="41"/>
    </row>
    <row r="469" spans="2:24" hidden="1" x14ac:dyDescent="0.35">
      <c r="B469" s="18" t="s">
        <v>52</v>
      </c>
      <c r="C469" s="14" t="s">
        <v>18</v>
      </c>
      <c r="D469" s="19"/>
      <c r="E469" s="19"/>
      <c r="F469" s="20"/>
      <c r="G469" s="81"/>
      <c r="H469" s="22">
        <f t="shared" si="237"/>
        <v>0</v>
      </c>
      <c r="I469" s="22">
        <f t="shared" si="237"/>
        <v>0</v>
      </c>
      <c r="J469" s="22">
        <f t="shared" si="237"/>
        <v>0</v>
      </c>
      <c r="K469" s="22">
        <f t="shared" si="237"/>
        <v>0</v>
      </c>
      <c r="L469" s="22">
        <f t="shared" si="237"/>
        <v>0</v>
      </c>
      <c r="M469" s="22">
        <f t="shared" si="237"/>
        <v>0</v>
      </c>
      <c r="N469" s="22">
        <f t="shared" si="237"/>
        <v>0</v>
      </c>
      <c r="O469" s="22">
        <f t="shared" si="237"/>
        <v>0</v>
      </c>
      <c r="P469" s="22">
        <f t="shared" si="237"/>
        <v>0</v>
      </c>
      <c r="Q469" s="22">
        <f t="shared" si="237"/>
        <v>0</v>
      </c>
      <c r="R469" s="22">
        <f t="shared" si="237"/>
        <v>0</v>
      </c>
      <c r="S469" s="22">
        <f t="shared" si="237"/>
        <v>0</v>
      </c>
      <c r="T469" s="22">
        <f t="shared" si="237"/>
        <v>0</v>
      </c>
      <c r="U469" s="17"/>
      <c r="V469" s="41"/>
      <c r="W469" s="41"/>
      <c r="X469" s="41"/>
    </row>
    <row r="470" spans="2:24" x14ac:dyDescent="0.35">
      <c r="B470" s="18" t="s">
        <v>42</v>
      </c>
      <c r="C470" s="14" t="s">
        <v>22</v>
      </c>
      <c r="D470" s="19"/>
      <c r="E470" s="19"/>
      <c r="F470" s="20"/>
      <c r="G470" s="81"/>
      <c r="H470" s="22">
        <f t="shared" si="237"/>
        <v>856.07066666666663</v>
      </c>
      <c r="I470" s="22">
        <f t="shared" si="237"/>
        <v>856.07066666666663</v>
      </c>
      <c r="J470" s="22">
        <f t="shared" si="237"/>
        <v>856.07066666666663</v>
      </c>
      <c r="K470" s="22">
        <f t="shared" si="237"/>
        <v>856.07066666666663</v>
      </c>
      <c r="L470" s="22">
        <f t="shared" si="237"/>
        <v>856.07066666666663</v>
      </c>
      <c r="M470" s="22">
        <f t="shared" si="237"/>
        <v>856.07066666666663</v>
      </c>
      <c r="N470" s="22">
        <f t="shared" si="237"/>
        <v>856.07066666666663</v>
      </c>
      <c r="O470" s="22">
        <f t="shared" si="237"/>
        <v>856.07066666666663</v>
      </c>
      <c r="P470" s="22">
        <f t="shared" si="237"/>
        <v>856.07066666666663</v>
      </c>
      <c r="Q470" s="22">
        <f t="shared" si="237"/>
        <v>856.07066666666663</v>
      </c>
      <c r="R470" s="22">
        <f t="shared" si="237"/>
        <v>856.07066666666663</v>
      </c>
      <c r="S470" s="22">
        <f t="shared" si="237"/>
        <v>856.07066666666663</v>
      </c>
      <c r="T470" s="23">
        <f t="shared" si="237"/>
        <v>856.07066666666663</v>
      </c>
      <c r="U470" s="17"/>
      <c r="V470" s="41"/>
      <c r="W470" s="41"/>
      <c r="X470" s="41"/>
    </row>
    <row r="471" spans="2:24" x14ac:dyDescent="0.35">
      <c r="B471" s="18" t="s">
        <v>46</v>
      </c>
      <c r="C471" s="14" t="s">
        <v>22</v>
      </c>
      <c r="D471" s="19"/>
      <c r="E471" s="19"/>
      <c r="F471" s="20"/>
      <c r="G471" s="81"/>
      <c r="H471" s="22">
        <f t="shared" si="237"/>
        <v>928.50510310712502</v>
      </c>
      <c r="I471" s="22">
        <f t="shared" si="237"/>
        <v>928.50510310712502</v>
      </c>
      <c r="J471" s="22">
        <f t="shared" si="237"/>
        <v>928.50510310712502</v>
      </c>
      <c r="K471" s="22">
        <f t="shared" si="237"/>
        <v>928.50510310712502</v>
      </c>
      <c r="L471" s="22">
        <f t="shared" si="237"/>
        <v>928.50510310712502</v>
      </c>
      <c r="M471" s="22">
        <f t="shared" si="237"/>
        <v>928.50510310712502</v>
      </c>
      <c r="N471" s="22">
        <f t="shared" si="237"/>
        <v>928.50510310712502</v>
      </c>
      <c r="O471" s="22">
        <f t="shared" si="237"/>
        <v>928.50510310712502</v>
      </c>
      <c r="P471" s="22">
        <f t="shared" si="237"/>
        <v>928.50510310712502</v>
      </c>
      <c r="Q471" s="22">
        <f t="shared" si="237"/>
        <v>928.50510310712502</v>
      </c>
      <c r="R471" s="22">
        <f t="shared" si="237"/>
        <v>928.50510310712502</v>
      </c>
      <c r="S471" s="22">
        <f t="shared" si="237"/>
        <v>928.50510310712502</v>
      </c>
      <c r="T471" s="23">
        <f t="shared" si="237"/>
        <v>928.50510310712502</v>
      </c>
      <c r="U471" s="17"/>
      <c r="V471" s="26"/>
      <c r="W471" s="26"/>
      <c r="X471" s="26"/>
    </row>
    <row r="472" spans="2:24" x14ac:dyDescent="0.35">
      <c r="B472" s="18" t="s">
        <v>47</v>
      </c>
      <c r="C472" s="14" t="s">
        <v>22</v>
      </c>
      <c r="D472" s="19"/>
      <c r="E472" s="19"/>
      <c r="F472" s="20"/>
      <c r="G472" s="81"/>
      <c r="H472" s="22">
        <f t="shared" si="237"/>
        <v>339.33566666666667</v>
      </c>
      <c r="I472" s="22">
        <f t="shared" si="237"/>
        <v>339.33566666666667</v>
      </c>
      <c r="J472" s="22">
        <f t="shared" si="237"/>
        <v>339.33566666666667</v>
      </c>
      <c r="K472" s="22">
        <f t="shared" si="237"/>
        <v>339.33566666666667</v>
      </c>
      <c r="L472" s="22">
        <f t="shared" si="237"/>
        <v>339.33566666666667</v>
      </c>
      <c r="M472" s="22">
        <f t="shared" si="237"/>
        <v>339.33566666666667</v>
      </c>
      <c r="N472" s="22">
        <f t="shared" si="237"/>
        <v>339.33566666666667</v>
      </c>
      <c r="O472" s="22">
        <f t="shared" si="237"/>
        <v>339.33566666666667</v>
      </c>
      <c r="P472" s="22">
        <f t="shared" si="237"/>
        <v>339.33566666666667</v>
      </c>
      <c r="Q472" s="22">
        <f t="shared" si="237"/>
        <v>339.33566666666667</v>
      </c>
      <c r="R472" s="22">
        <f t="shared" si="237"/>
        <v>339.33566666666667</v>
      </c>
      <c r="S472" s="22">
        <f t="shared" si="237"/>
        <v>339.33566666666667</v>
      </c>
      <c r="T472" s="23">
        <f t="shared" si="237"/>
        <v>339.33566666666667</v>
      </c>
      <c r="U472" s="17"/>
      <c r="V472" s="26"/>
      <c r="W472" s="26"/>
      <c r="X472" s="26"/>
    </row>
    <row r="473" spans="2:24" hidden="1" x14ac:dyDescent="0.35">
      <c r="B473" s="18" t="s">
        <v>50</v>
      </c>
      <c r="C473" s="14" t="s">
        <v>22</v>
      </c>
      <c r="D473" s="19"/>
      <c r="E473" s="19"/>
      <c r="F473" s="19"/>
      <c r="G473" s="81"/>
      <c r="H473" s="22">
        <f t="shared" si="237"/>
        <v>0</v>
      </c>
      <c r="I473" s="22">
        <f t="shared" si="237"/>
        <v>0</v>
      </c>
      <c r="J473" s="22">
        <f t="shared" si="237"/>
        <v>0</v>
      </c>
      <c r="K473" s="22">
        <f t="shared" si="237"/>
        <v>0</v>
      </c>
      <c r="L473" s="22">
        <f t="shared" si="237"/>
        <v>0</v>
      </c>
      <c r="M473" s="22">
        <f t="shared" si="237"/>
        <v>0</v>
      </c>
      <c r="N473" s="22">
        <f t="shared" si="237"/>
        <v>0</v>
      </c>
      <c r="O473" s="22">
        <f t="shared" si="237"/>
        <v>0</v>
      </c>
      <c r="P473" s="22">
        <f t="shared" si="237"/>
        <v>0</v>
      </c>
      <c r="Q473" s="22">
        <f t="shared" si="237"/>
        <v>0</v>
      </c>
      <c r="R473" s="22">
        <f t="shared" si="237"/>
        <v>0</v>
      </c>
      <c r="S473" s="22">
        <f t="shared" si="237"/>
        <v>0</v>
      </c>
      <c r="T473" s="23">
        <f t="shared" si="237"/>
        <v>0</v>
      </c>
      <c r="U473" s="17"/>
      <c r="V473" s="26"/>
      <c r="W473" s="26"/>
      <c r="X473" s="26"/>
    </row>
    <row r="474" spans="2:24" hidden="1" x14ac:dyDescent="0.35">
      <c r="B474" s="18" t="s">
        <v>52</v>
      </c>
      <c r="C474" s="14" t="s">
        <v>22</v>
      </c>
      <c r="D474" s="19"/>
      <c r="E474" s="19"/>
      <c r="F474" s="19"/>
      <c r="G474" s="32"/>
      <c r="H474" s="22">
        <f t="shared" si="237"/>
        <v>0</v>
      </c>
      <c r="I474" s="22">
        <f t="shared" si="237"/>
        <v>0</v>
      </c>
      <c r="J474" s="22">
        <f t="shared" si="237"/>
        <v>0</v>
      </c>
      <c r="K474" s="22">
        <f t="shared" si="237"/>
        <v>0</v>
      </c>
      <c r="L474" s="22">
        <f t="shared" si="237"/>
        <v>0</v>
      </c>
      <c r="M474" s="22">
        <f t="shared" si="237"/>
        <v>0</v>
      </c>
      <c r="N474" s="22">
        <f t="shared" si="237"/>
        <v>0</v>
      </c>
      <c r="O474" s="22">
        <f t="shared" si="237"/>
        <v>0</v>
      </c>
      <c r="P474" s="22">
        <f t="shared" si="237"/>
        <v>0</v>
      </c>
      <c r="Q474" s="22">
        <f t="shared" si="237"/>
        <v>0</v>
      </c>
      <c r="R474" s="22">
        <f t="shared" si="237"/>
        <v>0</v>
      </c>
      <c r="S474" s="22">
        <f t="shared" si="237"/>
        <v>0</v>
      </c>
      <c r="T474" s="22">
        <f t="shared" si="237"/>
        <v>0</v>
      </c>
      <c r="U474" s="17"/>
      <c r="V474" s="26"/>
      <c r="W474" s="26"/>
      <c r="X474" s="26"/>
    </row>
    <row r="475" spans="2:24" x14ac:dyDescent="0.35">
      <c r="B475" s="27" t="s">
        <v>23</v>
      </c>
      <c r="C475" s="28" t="s">
        <v>22</v>
      </c>
      <c r="D475" s="29"/>
      <c r="E475" s="29"/>
      <c r="F475" s="29"/>
      <c r="G475" s="27"/>
      <c r="H475" s="30">
        <f>SUM(H470:H474)</f>
        <v>2123.9114364404586</v>
      </c>
      <c r="I475" s="30">
        <f t="shared" ref="I475:T475" si="238">SUM(I470:I474)</f>
        <v>2123.9114364404586</v>
      </c>
      <c r="J475" s="30">
        <f t="shared" si="238"/>
        <v>2123.9114364404586</v>
      </c>
      <c r="K475" s="30">
        <f t="shared" si="238"/>
        <v>2123.9114364404586</v>
      </c>
      <c r="L475" s="30">
        <f t="shared" si="238"/>
        <v>2123.9114364404586</v>
      </c>
      <c r="M475" s="30">
        <f t="shared" si="238"/>
        <v>2123.9114364404586</v>
      </c>
      <c r="N475" s="30">
        <f t="shared" si="238"/>
        <v>2123.9114364404586</v>
      </c>
      <c r="O475" s="30">
        <f t="shared" si="238"/>
        <v>2123.9114364404586</v>
      </c>
      <c r="P475" s="30">
        <f t="shared" si="238"/>
        <v>2123.9114364404586</v>
      </c>
      <c r="Q475" s="30">
        <f t="shared" si="238"/>
        <v>2123.9114364404586</v>
      </c>
      <c r="R475" s="30">
        <f t="shared" si="238"/>
        <v>2123.9114364404586</v>
      </c>
      <c r="S475" s="30">
        <f t="shared" si="238"/>
        <v>2123.9114364404586</v>
      </c>
      <c r="T475" s="30">
        <f t="shared" si="238"/>
        <v>2123.9114364404586</v>
      </c>
      <c r="U475" s="17"/>
      <c r="V475" s="26"/>
      <c r="W475" s="26"/>
      <c r="X475" s="26"/>
    </row>
    <row r="476" spans="2:24" x14ac:dyDescent="0.3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8"/>
      <c r="W476" s="8"/>
      <c r="X476" s="8"/>
    </row>
  </sheetData>
  <protectedRanges>
    <protectedRange sqref="W32 H65:S69 H108:S112 H151:S155 H237:S241 H280:S284 H323:S327 H366:S370 H409:S413 H452:S456 T109:T112 H194:T198 T240:T241" name="Úspory"/>
  </protectedRanges>
  <mergeCells count="136">
    <mergeCell ref="B3:T4"/>
    <mergeCell ref="B6:T6"/>
    <mergeCell ref="G7:T7"/>
    <mergeCell ref="V8:V9"/>
    <mergeCell ref="W8:W9"/>
    <mergeCell ref="X8:X9"/>
    <mergeCell ref="B47:T48"/>
    <mergeCell ref="B50:T50"/>
    <mergeCell ref="G51:T51"/>
    <mergeCell ref="V51:V52"/>
    <mergeCell ref="W51:W52"/>
    <mergeCell ref="X51:X52"/>
    <mergeCell ref="B19:T19"/>
    <mergeCell ref="G20:T20"/>
    <mergeCell ref="G21:G29"/>
    <mergeCell ref="B32:T32"/>
    <mergeCell ref="G33:T33"/>
    <mergeCell ref="G34:G42"/>
    <mergeCell ref="B90:T91"/>
    <mergeCell ref="B93:T93"/>
    <mergeCell ref="G94:T94"/>
    <mergeCell ref="V94:V95"/>
    <mergeCell ref="W94:W95"/>
    <mergeCell ref="X94:X95"/>
    <mergeCell ref="B63:T63"/>
    <mergeCell ref="G64:T64"/>
    <mergeCell ref="G65:G73"/>
    <mergeCell ref="B76:T76"/>
    <mergeCell ref="G77:T77"/>
    <mergeCell ref="G78:G86"/>
    <mergeCell ref="V137:V138"/>
    <mergeCell ref="W137:W138"/>
    <mergeCell ref="X137:X138"/>
    <mergeCell ref="B106:T106"/>
    <mergeCell ref="G107:T107"/>
    <mergeCell ref="G108:G116"/>
    <mergeCell ref="B119:T119"/>
    <mergeCell ref="G120:T120"/>
    <mergeCell ref="G121:G129"/>
    <mergeCell ref="B149:T149"/>
    <mergeCell ref="G150:T150"/>
    <mergeCell ref="G151:G159"/>
    <mergeCell ref="B162:T162"/>
    <mergeCell ref="G163:T163"/>
    <mergeCell ref="G164:G172"/>
    <mergeCell ref="B133:T134"/>
    <mergeCell ref="B136:T136"/>
    <mergeCell ref="G137:T137"/>
    <mergeCell ref="B192:T192"/>
    <mergeCell ref="G193:T193"/>
    <mergeCell ref="G194:G202"/>
    <mergeCell ref="B205:T205"/>
    <mergeCell ref="G206:T206"/>
    <mergeCell ref="G207:G215"/>
    <mergeCell ref="B176:T177"/>
    <mergeCell ref="B179:T179"/>
    <mergeCell ref="Y179:AD184"/>
    <mergeCell ref="G180:T180"/>
    <mergeCell ref="V180:V181"/>
    <mergeCell ref="W180:W181"/>
    <mergeCell ref="X180:X181"/>
    <mergeCell ref="Z223:AE229"/>
    <mergeCell ref="B235:T235"/>
    <mergeCell ref="G236:T236"/>
    <mergeCell ref="G237:G245"/>
    <mergeCell ref="B248:T248"/>
    <mergeCell ref="G249:T249"/>
    <mergeCell ref="B219:T220"/>
    <mergeCell ref="B222:T222"/>
    <mergeCell ref="G223:T223"/>
    <mergeCell ref="V223:V224"/>
    <mergeCell ref="W223:W224"/>
    <mergeCell ref="X223:X224"/>
    <mergeCell ref="X266:X267"/>
    <mergeCell ref="Z266:AE272"/>
    <mergeCell ref="B278:T278"/>
    <mergeCell ref="G279:T279"/>
    <mergeCell ref="G280:G288"/>
    <mergeCell ref="B291:T291"/>
    <mergeCell ref="G250:G258"/>
    <mergeCell ref="B262:T263"/>
    <mergeCell ref="B265:T265"/>
    <mergeCell ref="G266:T266"/>
    <mergeCell ref="V266:V267"/>
    <mergeCell ref="W266:W267"/>
    <mergeCell ref="W309:W310"/>
    <mergeCell ref="X309:X310"/>
    <mergeCell ref="B321:T321"/>
    <mergeCell ref="G322:T322"/>
    <mergeCell ref="G323:G331"/>
    <mergeCell ref="B334:T334"/>
    <mergeCell ref="G292:T292"/>
    <mergeCell ref="G293:G301"/>
    <mergeCell ref="B305:T306"/>
    <mergeCell ref="B308:T308"/>
    <mergeCell ref="G309:T309"/>
    <mergeCell ref="V309:V310"/>
    <mergeCell ref="G335:T335"/>
    <mergeCell ref="G336:G344"/>
    <mergeCell ref="B348:T349"/>
    <mergeCell ref="Z350:AD356"/>
    <mergeCell ref="B351:T351"/>
    <mergeCell ref="G352:T352"/>
    <mergeCell ref="V352:V353"/>
    <mergeCell ref="W352:W353"/>
    <mergeCell ref="X352:X353"/>
    <mergeCell ref="B391:T392"/>
    <mergeCell ref="B394:T394"/>
    <mergeCell ref="G395:T395"/>
    <mergeCell ref="V395:V396"/>
    <mergeCell ref="W395:W396"/>
    <mergeCell ref="X395:X396"/>
    <mergeCell ref="B364:T364"/>
    <mergeCell ref="G365:T365"/>
    <mergeCell ref="G366:G374"/>
    <mergeCell ref="B377:T377"/>
    <mergeCell ref="G378:T378"/>
    <mergeCell ref="G379:G387"/>
    <mergeCell ref="V438:V439"/>
    <mergeCell ref="W438:W439"/>
    <mergeCell ref="X438:X439"/>
    <mergeCell ref="B407:T407"/>
    <mergeCell ref="G408:T408"/>
    <mergeCell ref="G409:G417"/>
    <mergeCell ref="B420:T420"/>
    <mergeCell ref="G421:T421"/>
    <mergeCell ref="G422:G430"/>
    <mergeCell ref="B450:T450"/>
    <mergeCell ref="G451:T451"/>
    <mergeCell ref="G452:G460"/>
    <mergeCell ref="B463:T463"/>
    <mergeCell ref="G464:T464"/>
    <mergeCell ref="G465:G473"/>
    <mergeCell ref="B434:T435"/>
    <mergeCell ref="B437:T437"/>
    <mergeCell ref="G438:T438"/>
  </mergeCells>
  <pageMargins left="0.7" right="0.7" top="0.78740157499999996" bottom="0.78740157499999996" header="0.3" footer="0.3"/>
  <pageSetup paperSize="9" orientation="portrait" r:id="rId1"/>
  <ignoredErrors>
    <ignoredError sqref="X14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F447"/>
  <sheetViews>
    <sheetView topLeftCell="A31" zoomScaleNormal="100" workbookViewId="0">
      <selection activeCell="K61" sqref="K61"/>
    </sheetView>
  </sheetViews>
  <sheetFormatPr defaultRowHeight="14.5" x14ac:dyDescent="0.35"/>
  <cols>
    <col min="2" max="2" width="31" bestFit="1" customWidth="1"/>
    <col min="5" max="5" width="13.90625" customWidth="1"/>
  </cols>
  <sheetData>
    <row r="1" spans="1:58" x14ac:dyDescent="0.3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</row>
    <row r="2" spans="1:58" x14ac:dyDescent="0.35">
      <c r="A2" s="45"/>
      <c r="B2" s="110" t="s">
        <v>59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</row>
    <row r="3" spans="1:58" x14ac:dyDescent="0.35">
      <c r="A3" s="45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45"/>
      <c r="T3" s="111" t="s">
        <v>34</v>
      </c>
      <c r="U3" s="112"/>
      <c r="V3" s="112"/>
      <c r="W3" s="113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</row>
    <row r="4" spans="1:58" x14ac:dyDescent="0.35">
      <c r="A4" s="45"/>
      <c r="B4" s="46" t="s">
        <v>36</v>
      </c>
      <c r="C4" s="47">
        <v>12</v>
      </c>
      <c r="D4" s="114"/>
      <c r="E4" s="115"/>
      <c r="F4" s="47">
        <v>2024</v>
      </c>
      <c r="G4" s="47">
        <v>2025</v>
      </c>
      <c r="H4" s="47">
        <v>2026</v>
      </c>
      <c r="I4" s="47">
        <v>2027</v>
      </c>
      <c r="J4" s="47">
        <v>2028</v>
      </c>
      <c r="K4" s="47">
        <v>2029</v>
      </c>
      <c r="L4" s="47">
        <v>2030</v>
      </c>
      <c r="M4" s="47">
        <v>2031</v>
      </c>
      <c r="N4" s="47">
        <v>2032</v>
      </c>
      <c r="O4" s="47">
        <v>2033</v>
      </c>
      <c r="P4" s="47">
        <v>2034</v>
      </c>
      <c r="Q4" s="47">
        <v>2035</v>
      </c>
      <c r="R4" s="47">
        <v>2036</v>
      </c>
      <c r="S4" s="45"/>
      <c r="T4" s="116" t="s">
        <v>35</v>
      </c>
      <c r="U4" s="117"/>
      <c r="V4" s="117"/>
      <c r="W4" s="118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</row>
    <row r="5" spans="1:58" x14ac:dyDescent="0.35">
      <c r="A5" s="45"/>
      <c r="B5" s="119" t="s">
        <v>60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</row>
    <row r="6" spans="1:58" x14ac:dyDescent="0.35">
      <c r="A6" s="48"/>
      <c r="B6" s="49" t="s">
        <v>40</v>
      </c>
      <c r="C6" s="49" t="s">
        <v>41</v>
      </c>
      <c r="D6" s="49" t="s">
        <v>37</v>
      </c>
      <c r="E6" s="49" t="s">
        <v>38</v>
      </c>
      <c r="F6" s="120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58" x14ac:dyDescent="0.35">
      <c r="A7" s="48"/>
      <c r="B7" s="18" t="s">
        <v>42</v>
      </c>
      <c r="C7" s="14" t="s">
        <v>18</v>
      </c>
      <c r="D7" s="50">
        <v>1</v>
      </c>
      <c r="E7" s="51">
        <f>'E2 Údaje a hodnotícíc tabulky2'!G8</f>
        <v>1314.1506000000002</v>
      </c>
      <c r="F7" s="52">
        <f>E7</f>
        <v>1314.1506000000002</v>
      </c>
      <c r="G7" s="52">
        <f t="shared" ref="G7:Q7" si="0">F7</f>
        <v>1314.1506000000002</v>
      </c>
      <c r="H7" s="52">
        <f t="shared" si="0"/>
        <v>1314.1506000000002</v>
      </c>
      <c r="I7" s="52">
        <f t="shared" si="0"/>
        <v>1314.1506000000002</v>
      </c>
      <c r="J7" s="52">
        <f t="shared" si="0"/>
        <v>1314.1506000000002</v>
      </c>
      <c r="K7" s="52">
        <f t="shared" si="0"/>
        <v>1314.1506000000002</v>
      </c>
      <c r="L7" s="52">
        <f t="shared" si="0"/>
        <v>1314.1506000000002</v>
      </c>
      <c r="M7" s="52">
        <f t="shared" si="0"/>
        <v>1314.1506000000002</v>
      </c>
      <c r="N7" s="52">
        <f t="shared" si="0"/>
        <v>1314.1506000000002</v>
      </c>
      <c r="O7" s="52">
        <f t="shared" si="0"/>
        <v>1314.1506000000002</v>
      </c>
      <c r="P7" s="52">
        <f t="shared" si="0"/>
        <v>1314.1506000000002</v>
      </c>
      <c r="Q7" s="52">
        <f t="shared" si="0"/>
        <v>1314.1506000000002</v>
      </c>
      <c r="R7" s="52">
        <f t="shared" ref="R7:R17" si="1">P7</f>
        <v>1314.1506000000002</v>
      </c>
      <c r="S7" s="53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</row>
    <row r="8" spans="1:58" x14ac:dyDescent="0.35">
      <c r="A8" s="48"/>
      <c r="B8" s="18" t="s">
        <v>46</v>
      </c>
      <c r="C8" s="14" t="s">
        <v>18</v>
      </c>
      <c r="D8" s="50">
        <v>2</v>
      </c>
      <c r="E8" s="51">
        <f>'E2 Údaje a hodnotícíc tabulky2'!G9</f>
        <v>2163.756762485662</v>
      </c>
      <c r="F8" s="52">
        <f t="shared" ref="F8:Q17" si="2">E8</f>
        <v>2163.756762485662</v>
      </c>
      <c r="G8" s="52">
        <f t="shared" si="2"/>
        <v>2163.756762485662</v>
      </c>
      <c r="H8" s="52">
        <f t="shared" si="2"/>
        <v>2163.756762485662</v>
      </c>
      <c r="I8" s="52">
        <f t="shared" si="2"/>
        <v>2163.756762485662</v>
      </c>
      <c r="J8" s="52">
        <f t="shared" si="2"/>
        <v>2163.756762485662</v>
      </c>
      <c r="K8" s="52">
        <f t="shared" si="2"/>
        <v>2163.756762485662</v>
      </c>
      <c r="L8" s="52">
        <f t="shared" si="2"/>
        <v>2163.756762485662</v>
      </c>
      <c r="M8" s="52">
        <f t="shared" si="2"/>
        <v>2163.756762485662</v>
      </c>
      <c r="N8" s="52">
        <f t="shared" si="2"/>
        <v>2163.756762485662</v>
      </c>
      <c r="O8" s="52">
        <f t="shared" si="2"/>
        <v>2163.756762485662</v>
      </c>
      <c r="P8" s="52">
        <f t="shared" si="2"/>
        <v>2163.756762485662</v>
      </c>
      <c r="Q8" s="52">
        <f t="shared" si="2"/>
        <v>2163.756762485662</v>
      </c>
      <c r="R8" s="52">
        <f t="shared" si="1"/>
        <v>2163.756762485662</v>
      </c>
      <c r="S8" s="53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</row>
    <row r="9" spans="1:58" x14ac:dyDescent="0.35">
      <c r="A9" s="48"/>
      <c r="B9" s="18" t="s">
        <v>47</v>
      </c>
      <c r="C9" s="14" t="s">
        <v>48</v>
      </c>
      <c r="D9" s="50">
        <v>3</v>
      </c>
      <c r="E9" s="51">
        <f>'E2 Údaje a hodnotícíc tabulky2'!G10</f>
        <v>26230.666666666664</v>
      </c>
      <c r="F9" s="52">
        <f t="shared" si="2"/>
        <v>26230.666666666664</v>
      </c>
      <c r="G9" s="52">
        <f t="shared" si="2"/>
        <v>26230.666666666664</v>
      </c>
      <c r="H9" s="52">
        <f t="shared" si="2"/>
        <v>26230.666666666664</v>
      </c>
      <c r="I9" s="52">
        <f t="shared" si="2"/>
        <v>26230.666666666664</v>
      </c>
      <c r="J9" s="52">
        <f t="shared" si="2"/>
        <v>26230.666666666664</v>
      </c>
      <c r="K9" s="52">
        <f t="shared" si="2"/>
        <v>26230.666666666664</v>
      </c>
      <c r="L9" s="52">
        <f t="shared" si="2"/>
        <v>26230.666666666664</v>
      </c>
      <c r="M9" s="52">
        <f t="shared" si="2"/>
        <v>26230.666666666664</v>
      </c>
      <c r="N9" s="52">
        <f t="shared" si="2"/>
        <v>26230.666666666664</v>
      </c>
      <c r="O9" s="52">
        <f t="shared" si="2"/>
        <v>26230.666666666664</v>
      </c>
      <c r="P9" s="52">
        <f t="shared" si="2"/>
        <v>26230.666666666664</v>
      </c>
      <c r="Q9" s="52">
        <f t="shared" si="2"/>
        <v>26230.666666666664</v>
      </c>
      <c r="R9" s="52">
        <f t="shared" si="1"/>
        <v>26230.666666666664</v>
      </c>
      <c r="S9" s="53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</row>
    <row r="10" spans="1:58" x14ac:dyDescent="0.35">
      <c r="A10" s="48"/>
      <c r="B10" s="18" t="s">
        <v>50</v>
      </c>
      <c r="C10" s="14" t="s">
        <v>18</v>
      </c>
      <c r="D10" s="50">
        <v>4</v>
      </c>
      <c r="E10" s="51">
        <f>'E2 Údaje a hodnotícíc tabulky2'!G11</f>
        <v>1511.1254133957152</v>
      </c>
      <c r="F10" s="52">
        <f t="shared" si="2"/>
        <v>1511.1254133957152</v>
      </c>
      <c r="G10" s="52">
        <f t="shared" si="2"/>
        <v>1511.1254133957152</v>
      </c>
      <c r="H10" s="52">
        <f t="shared" si="2"/>
        <v>1511.1254133957152</v>
      </c>
      <c r="I10" s="52">
        <f t="shared" si="2"/>
        <v>1511.1254133957152</v>
      </c>
      <c r="J10" s="52">
        <f t="shared" si="2"/>
        <v>1511.1254133957152</v>
      </c>
      <c r="K10" s="52">
        <f t="shared" si="2"/>
        <v>1511.1254133957152</v>
      </c>
      <c r="L10" s="52">
        <f t="shared" si="2"/>
        <v>1511.1254133957152</v>
      </c>
      <c r="M10" s="52">
        <f t="shared" si="2"/>
        <v>1511.1254133957152</v>
      </c>
      <c r="N10" s="52">
        <f t="shared" si="2"/>
        <v>1511.1254133957152</v>
      </c>
      <c r="O10" s="52">
        <f t="shared" si="2"/>
        <v>1511.1254133957152</v>
      </c>
      <c r="P10" s="52">
        <f t="shared" si="2"/>
        <v>1511.1254133957152</v>
      </c>
      <c r="Q10" s="52">
        <f t="shared" si="2"/>
        <v>1511.1254133957152</v>
      </c>
      <c r="R10" s="52">
        <f t="shared" si="1"/>
        <v>1511.1254133957152</v>
      </c>
      <c r="S10" s="53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</row>
    <row r="11" spans="1:58" x14ac:dyDescent="0.35">
      <c r="A11" s="48"/>
      <c r="B11" s="18" t="s">
        <v>52</v>
      </c>
      <c r="C11" s="14" t="s">
        <v>18</v>
      </c>
      <c r="D11" s="50">
        <v>5</v>
      </c>
      <c r="E11" s="51">
        <f>'E2 Údaje a hodnotícíc tabulky2'!G12</f>
        <v>61.373314097139954</v>
      </c>
      <c r="F11" s="52">
        <f t="shared" si="2"/>
        <v>61.373314097139954</v>
      </c>
      <c r="G11" s="52">
        <f t="shared" si="2"/>
        <v>61.373314097139954</v>
      </c>
      <c r="H11" s="52">
        <f t="shared" si="2"/>
        <v>61.373314097139954</v>
      </c>
      <c r="I11" s="52">
        <f t="shared" si="2"/>
        <v>61.373314097139954</v>
      </c>
      <c r="J11" s="52">
        <f t="shared" si="2"/>
        <v>61.373314097139954</v>
      </c>
      <c r="K11" s="52">
        <f t="shared" si="2"/>
        <v>61.373314097139954</v>
      </c>
      <c r="L11" s="52">
        <f t="shared" si="2"/>
        <v>61.373314097139954</v>
      </c>
      <c r="M11" s="52">
        <f t="shared" si="2"/>
        <v>61.373314097139954</v>
      </c>
      <c r="N11" s="52">
        <f t="shared" si="2"/>
        <v>61.373314097139954</v>
      </c>
      <c r="O11" s="52">
        <f t="shared" si="2"/>
        <v>61.373314097139954</v>
      </c>
      <c r="P11" s="52">
        <f t="shared" si="2"/>
        <v>61.373314097139954</v>
      </c>
      <c r="Q11" s="52">
        <f t="shared" si="2"/>
        <v>61.373314097139954</v>
      </c>
      <c r="R11" s="52">
        <f t="shared" si="1"/>
        <v>61.373314097139954</v>
      </c>
      <c r="S11" s="53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</row>
    <row r="12" spans="1:58" x14ac:dyDescent="0.35">
      <c r="A12" s="48"/>
      <c r="B12" s="18" t="s">
        <v>42</v>
      </c>
      <c r="C12" s="14" t="s">
        <v>22</v>
      </c>
      <c r="D12" s="50">
        <v>6</v>
      </c>
      <c r="E12" s="51">
        <f>'E2 Údaje a hodnotícíc tabulky2'!G13</f>
        <v>5605.3660560343897</v>
      </c>
      <c r="F12" s="52">
        <f t="shared" si="2"/>
        <v>5605.3660560343897</v>
      </c>
      <c r="G12" s="52">
        <f t="shared" si="2"/>
        <v>5605.3660560343897</v>
      </c>
      <c r="H12" s="52">
        <f t="shared" si="2"/>
        <v>5605.3660560343897</v>
      </c>
      <c r="I12" s="52">
        <f t="shared" si="2"/>
        <v>5605.3660560343897</v>
      </c>
      <c r="J12" s="52">
        <f t="shared" si="2"/>
        <v>5605.3660560343897</v>
      </c>
      <c r="K12" s="52">
        <f t="shared" si="2"/>
        <v>5605.3660560343897</v>
      </c>
      <c r="L12" s="52">
        <f t="shared" si="2"/>
        <v>5605.3660560343897</v>
      </c>
      <c r="M12" s="52">
        <f t="shared" si="2"/>
        <v>5605.3660560343897</v>
      </c>
      <c r="N12" s="52">
        <f t="shared" si="2"/>
        <v>5605.3660560343897</v>
      </c>
      <c r="O12" s="52">
        <f t="shared" si="2"/>
        <v>5605.3660560343897</v>
      </c>
      <c r="P12" s="52">
        <f t="shared" si="2"/>
        <v>5605.3660560343897</v>
      </c>
      <c r="Q12" s="52">
        <f t="shared" si="2"/>
        <v>5605.3660560343897</v>
      </c>
      <c r="R12" s="52">
        <f t="shared" si="1"/>
        <v>5605.3660560343897</v>
      </c>
      <c r="S12" s="53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</row>
    <row r="13" spans="1:58" x14ac:dyDescent="0.35">
      <c r="A13" s="48"/>
      <c r="B13" s="18" t="s">
        <v>46</v>
      </c>
      <c r="C13" s="14" t="s">
        <v>22</v>
      </c>
      <c r="D13" s="50">
        <v>7</v>
      </c>
      <c r="E13" s="51">
        <f>'E2 Údaje a hodnotícíc tabulky2'!G14</f>
        <v>4558.1289654775128</v>
      </c>
      <c r="F13" s="52">
        <f t="shared" si="2"/>
        <v>4558.1289654775128</v>
      </c>
      <c r="G13" s="52">
        <f t="shared" si="2"/>
        <v>4558.1289654775128</v>
      </c>
      <c r="H13" s="52">
        <f t="shared" si="2"/>
        <v>4558.1289654775128</v>
      </c>
      <c r="I13" s="52">
        <f t="shared" si="2"/>
        <v>4558.1289654775128</v>
      </c>
      <c r="J13" s="52">
        <f t="shared" si="2"/>
        <v>4558.1289654775128</v>
      </c>
      <c r="K13" s="52">
        <f t="shared" si="2"/>
        <v>4558.1289654775128</v>
      </c>
      <c r="L13" s="52">
        <f t="shared" si="2"/>
        <v>4558.1289654775128</v>
      </c>
      <c r="M13" s="52">
        <f t="shared" si="2"/>
        <v>4558.1289654775128</v>
      </c>
      <c r="N13" s="52">
        <f t="shared" si="2"/>
        <v>4558.1289654775128</v>
      </c>
      <c r="O13" s="52">
        <f t="shared" si="2"/>
        <v>4558.1289654775128</v>
      </c>
      <c r="P13" s="52">
        <f t="shared" si="2"/>
        <v>4558.1289654775128</v>
      </c>
      <c r="Q13" s="52">
        <f t="shared" si="2"/>
        <v>4558.1289654775128</v>
      </c>
      <c r="R13" s="52">
        <f t="shared" si="1"/>
        <v>4558.1289654775128</v>
      </c>
      <c r="S13" s="53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</row>
    <row r="14" spans="1:58" x14ac:dyDescent="0.35">
      <c r="A14" s="48"/>
      <c r="B14" s="18" t="s">
        <v>47</v>
      </c>
      <c r="C14" s="14" t="s">
        <v>22</v>
      </c>
      <c r="D14" s="50">
        <v>8</v>
      </c>
      <c r="E14" s="51">
        <f>'E2 Údaje a hodnotícíc tabulky2'!G15</f>
        <v>2576.7926666666667</v>
      </c>
      <c r="F14" s="52">
        <f t="shared" si="2"/>
        <v>2576.7926666666667</v>
      </c>
      <c r="G14" s="52">
        <f t="shared" si="2"/>
        <v>2576.7926666666667</v>
      </c>
      <c r="H14" s="52">
        <f t="shared" si="2"/>
        <v>2576.7926666666667</v>
      </c>
      <c r="I14" s="52">
        <f t="shared" si="2"/>
        <v>2576.7926666666667</v>
      </c>
      <c r="J14" s="52">
        <f t="shared" si="2"/>
        <v>2576.7926666666667</v>
      </c>
      <c r="K14" s="52">
        <f t="shared" si="2"/>
        <v>2576.7926666666667</v>
      </c>
      <c r="L14" s="52">
        <f t="shared" si="2"/>
        <v>2576.7926666666667</v>
      </c>
      <c r="M14" s="52">
        <f t="shared" si="2"/>
        <v>2576.7926666666667</v>
      </c>
      <c r="N14" s="52">
        <f t="shared" si="2"/>
        <v>2576.7926666666667</v>
      </c>
      <c r="O14" s="52">
        <f t="shared" si="2"/>
        <v>2576.7926666666667</v>
      </c>
      <c r="P14" s="52">
        <f t="shared" si="2"/>
        <v>2576.7926666666667</v>
      </c>
      <c r="Q14" s="52">
        <f t="shared" si="2"/>
        <v>2576.7926666666667</v>
      </c>
      <c r="R14" s="52">
        <f t="shared" si="1"/>
        <v>2576.7926666666667</v>
      </c>
      <c r="S14" s="53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</row>
    <row r="15" spans="1:58" x14ac:dyDescent="0.35">
      <c r="A15" s="48"/>
      <c r="B15" s="18" t="s">
        <v>50</v>
      </c>
      <c r="C15" s="14" t="s">
        <v>22</v>
      </c>
      <c r="D15" s="50">
        <v>9</v>
      </c>
      <c r="E15" s="51">
        <f>'E2 Údaje a hodnotícíc tabulky2'!G16</f>
        <v>1797.5813175611929</v>
      </c>
      <c r="F15" s="52">
        <f t="shared" si="2"/>
        <v>1797.5813175611929</v>
      </c>
      <c r="G15" s="52">
        <f t="shared" si="2"/>
        <v>1797.5813175611929</v>
      </c>
      <c r="H15" s="52">
        <f t="shared" si="2"/>
        <v>1797.5813175611929</v>
      </c>
      <c r="I15" s="52">
        <f t="shared" si="2"/>
        <v>1797.5813175611929</v>
      </c>
      <c r="J15" s="52">
        <f t="shared" si="2"/>
        <v>1797.5813175611929</v>
      </c>
      <c r="K15" s="52">
        <f t="shared" si="2"/>
        <v>1797.5813175611929</v>
      </c>
      <c r="L15" s="52">
        <f t="shared" si="2"/>
        <v>1797.5813175611929</v>
      </c>
      <c r="M15" s="52">
        <f t="shared" si="2"/>
        <v>1797.5813175611929</v>
      </c>
      <c r="N15" s="52">
        <f t="shared" si="2"/>
        <v>1797.5813175611929</v>
      </c>
      <c r="O15" s="52">
        <f t="shared" si="2"/>
        <v>1797.5813175611929</v>
      </c>
      <c r="P15" s="52">
        <f t="shared" si="2"/>
        <v>1797.5813175611929</v>
      </c>
      <c r="Q15" s="52">
        <f t="shared" si="2"/>
        <v>1797.5813175611929</v>
      </c>
      <c r="R15" s="52">
        <f t="shared" si="1"/>
        <v>1797.5813175611929</v>
      </c>
      <c r="S15" s="53"/>
      <c r="T15" s="48"/>
      <c r="U15" s="48"/>
      <c r="V15" s="48"/>
      <c r="W15" s="54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</row>
    <row r="16" spans="1:58" x14ac:dyDescent="0.35">
      <c r="A16" s="48"/>
      <c r="B16" s="18" t="s">
        <v>52</v>
      </c>
      <c r="C16" s="14" t="s">
        <v>22</v>
      </c>
      <c r="D16" s="50">
        <v>10</v>
      </c>
      <c r="E16" s="51">
        <f>'E2 Údaje a hodnotícíc tabulky2'!G17</f>
        <v>74.451658911538303</v>
      </c>
      <c r="F16" s="52">
        <f t="shared" si="2"/>
        <v>74.451658911538303</v>
      </c>
      <c r="G16" s="52">
        <f t="shared" si="2"/>
        <v>74.451658911538303</v>
      </c>
      <c r="H16" s="52">
        <f t="shared" si="2"/>
        <v>74.451658911538303</v>
      </c>
      <c r="I16" s="52">
        <f t="shared" si="2"/>
        <v>74.451658911538303</v>
      </c>
      <c r="J16" s="52">
        <f t="shared" si="2"/>
        <v>74.451658911538303</v>
      </c>
      <c r="K16" s="52">
        <f t="shared" si="2"/>
        <v>74.451658911538303</v>
      </c>
      <c r="L16" s="52">
        <f t="shared" si="2"/>
        <v>74.451658911538303</v>
      </c>
      <c r="M16" s="52">
        <f t="shared" si="2"/>
        <v>74.451658911538303</v>
      </c>
      <c r="N16" s="52">
        <f t="shared" si="2"/>
        <v>74.451658911538303</v>
      </c>
      <c r="O16" s="52">
        <f t="shared" si="2"/>
        <v>74.451658911538303</v>
      </c>
      <c r="P16" s="52">
        <f t="shared" si="2"/>
        <v>74.451658911538303</v>
      </c>
      <c r="Q16" s="52">
        <f t="shared" si="2"/>
        <v>74.451658911538303</v>
      </c>
      <c r="R16" s="52">
        <f t="shared" si="1"/>
        <v>74.451658911538303</v>
      </c>
      <c r="S16" s="53"/>
      <c r="T16" s="48"/>
      <c r="U16" s="48"/>
      <c r="V16" s="48"/>
      <c r="W16" s="54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</row>
    <row r="17" spans="1:58" x14ac:dyDescent="0.35">
      <c r="A17" s="48"/>
      <c r="B17" s="55" t="s">
        <v>61</v>
      </c>
      <c r="C17" s="56" t="s">
        <v>22</v>
      </c>
      <c r="D17" s="56" t="s">
        <v>62</v>
      </c>
      <c r="E17" s="57">
        <f>SUM(F17:R17)</f>
        <v>189960.16864046696</v>
      </c>
      <c r="F17" s="57">
        <f>SUM(F12:F16)</f>
        <v>14612.320664651301</v>
      </c>
      <c r="G17" s="57">
        <f t="shared" si="2"/>
        <v>14612.320664651301</v>
      </c>
      <c r="H17" s="57">
        <f t="shared" si="2"/>
        <v>14612.320664651301</v>
      </c>
      <c r="I17" s="57">
        <f t="shared" si="2"/>
        <v>14612.320664651301</v>
      </c>
      <c r="J17" s="57">
        <f t="shared" si="2"/>
        <v>14612.320664651301</v>
      </c>
      <c r="K17" s="57">
        <f t="shared" si="2"/>
        <v>14612.320664651301</v>
      </c>
      <c r="L17" s="57">
        <f t="shared" si="2"/>
        <v>14612.320664651301</v>
      </c>
      <c r="M17" s="57">
        <f t="shared" si="2"/>
        <v>14612.320664651301</v>
      </c>
      <c r="N17" s="57">
        <f t="shared" si="2"/>
        <v>14612.320664651301</v>
      </c>
      <c r="O17" s="57">
        <f t="shared" si="2"/>
        <v>14612.320664651301</v>
      </c>
      <c r="P17" s="57">
        <f t="shared" si="2"/>
        <v>14612.320664651301</v>
      </c>
      <c r="Q17" s="57">
        <f t="shared" si="2"/>
        <v>14612.320664651301</v>
      </c>
      <c r="R17" s="57">
        <f t="shared" si="1"/>
        <v>14612.320664651301</v>
      </c>
      <c r="S17" s="53"/>
      <c r="T17" s="48"/>
      <c r="U17" s="48"/>
      <c r="V17" s="48"/>
      <c r="W17" s="54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</row>
    <row r="18" spans="1:58" x14ac:dyDescent="0.35">
      <c r="A18" s="45"/>
      <c r="B18" s="99" t="s">
        <v>63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58"/>
      <c r="T18" s="45"/>
      <c r="U18" s="45"/>
      <c r="V18" s="45"/>
      <c r="W18" s="59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</row>
    <row r="19" spans="1:58" x14ac:dyDescent="0.35">
      <c r="A19" s="48"/>
      <c r="B19" s="49" t="s">
        <v>40</v>
      </c>
      <c r="C19" s="49" t="s">
        <v>41</v>
      </c>
      <c r="D19" s="49" t="s">
        <v>37</v>
      </c>
      <c r="E19" s="49" t="s">
        <v>23</v>
      </c>
      <c r="F19" s="120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2"/>
      <c r="S19" s="53"/>
      <c r="T19" s="48"/>
      <c r="U19" s="48"/>
      <c r="V19" s="48"/>
      <c r="W19" s="54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</row>
    <row r="20" spans="1:58" x14ac:dyDescent="0.35">
      <c r="A20" s="48"/>
      <c r="B20" s="18" t="s">
        <v>42</v>
      </c>
      <c r="C20" s="14" t="s">
        <v>18</v>
      </c>
      <c r="D20" s="50">
        <v>11</v>
      </c>
      <c r="E20" s="51">
        <f>SUM(F20:R20)</f>
        <v>0</v>
      </c>
      <c r="F20" s="52">
        <f>'E2 Údaje a hodnotícíc tabulky2'!H21</f>
        <v>0</v>
      </c>
      <c r="G20" s="52">
        <f>'E2 Údaje a hodnotícíc tabulky2'!I21</f>
        <v>0</v>
      </c>
      <c r="H20" s="52">
        <f>'E2 Údaje a hodnotícíc tabulky2'!J21</f>
        <v>0</v>
      </c>
      <c r="I20" s="52">
        <f>'E2 Údaje a hodnotícíc tabulky2'!K21</f>
        <v>0</v>
      </c>
      <c r="J20" s="52">
        <f>'E2 Údaje a hodnotícíc tabulky2'!L21</f>
        <v>0</v>
      </c>
      <c r="K20" s="52">
        <f>'E2 Údaje a hodnotícíc tabulky2'!M21</f>
        <v>0</v>
      </c>
      <c r="L20" s="52">
        <f>'E2 Údaje a hodnotícíc tabulky2'!N21</f>
        <v>0</v>
      </c>
      <c r="M20" s="52">
        <f>'E2 Údaje a hodnotícíc tabulky2'!O21</f>
        <v>0</v>
      </c>
      <c r="N20" s="52">
        <f>'E2 Údaje a hodnotícíc tabulky2'!P21</f>
        <v>0</v>
      </c>
      <c r="O20" s="52">
        <f>'E2 Údaje a hodnotícíc tabulky2'!Q21</f>
        <v>0</v>
      </c>
      <c r="P20" s="52">
        <f>'E2 Údaje a hodnotícíc tabulky2'!R21</f>
        <v>0</v>
      </c>
      <c r="Q20" s="52">
        <f>'E2 Údaje a hodnotícíc tabulky2'!S21</f>
        <v>0</v>
      </c>
      <c r="R20" s="52">
        <f>'E2 Údaje a hodnotícíc tabulky2'!T21</f>
        <v>0</v>
      </c>
      <c r="S20" s="53"/>
      <c r="T20" s="48"/>
      <c r="U20" s="48"/>
      <c r="V20" s="48"/>
      <c r="W20" s="54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</row>
    <row r="21" spans="1:58" x14ac:dyDescent="0.35">
      <c r="A21" s="48"/>
      <c r="B21" s="18" t="s">
        <v>46</v>
      </c>
      <c r="C21" s="14" t="s">
        <v>18</v>
      </c>
      <c r="D21" s="50">
        <v>12</v>
      </c>
      <c r="E21" s="51">
        <f t="shared" ref="E21:E29" si="3">SUM(F21:R21)</f>
        <v>0</v>
      </c>
      <c r="F21" s="52">
        <f>'E2 Údaje a hodnotícíc tabulky2'!H22</f>
        <v>0</v>
      </c>
      <c r="G21" s="52">
        <f>'E2 Údaje a hodnotícíc tabulky2'!I22</f>
        <v>0</v>
      </c>
      <c r="H21" s="52">
        <f>'E2 Údaje a hodnotícíc tabulky2'!J22</f>
        <v>0</v>
      </c>
      <c r="I21" s="52">
        <f>'E2 Údaje a hodnotícíc tabulky2'!K22</f>
        <v>0</v>
      </c>
      <c r="J21" s="52">
        <f>'E2 Údaje a hodnotícíc tabulky2'!L22</f>
        <v>0</v>
      </c>
      <c r="K21" s="52">
        <f>'E2 Údaje a hodnotícíc tabulky2'!M22</f>
        <v>0</v>
      </c>
      <c r="L21" s="52">
        <f>'E2 Údaje a hodnotícíc tabulky2'!N22</f>
        <v>0</v>
      </c>
      <c r="M21" s="52">
        <f>'E2 Údaje a hodnotícíc tabulky2'!O22</f>
        <v>0</v>
      </c>
      <c r="N21" s="52">
        <f>'E2 Údaje a hodnotícíc tabulky2'!P22</f>
        <v>0</v>
      </c>
      <c r="O21" s="52">
        <f>'E2 Údaje a hodnotícíc tabulky2'!Q22</f>
        <v>0</v>
      </c>
      <c r="P21" s="52">
        <f>'E2 Údaje a hodnotícíc tabulky2'!R22</f>
        <v>0</v>
      </c>
      <c r="Q21" s="52">
        <f>'E2 Údaje a hodnotícíc tabulky2'!S22</f>
        <v>0</v>
      </c>
      <c r="R21" s="52">
        <f>'E2 Údaje a hodnotícíc tabulky2'!T22</f>
        <v>0</v>
      </c>
      <c r="S21" s="53"/>
      <c r="T21" s="48"/>
      <c r="U21" s="48"/>
      <c r="V21" s="48"/>
      <c r="W21" s="54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</row>
    <row r="22" spans="1:58" x14ac:dyDescent="0.35">
      <c r="A22" s="48"/>
      <c r="B22" s="18" t="s">
        <v>47</v>
      </c>
      <c r="C22" s="14" t="s">
        <v>48</v>
      </c>
      <c r="D22" s="50">
        <v>13</v>
      </c>
      <c r="E22" s="51">
        <f t="shared" si="3"/>
        <v>0</v>
      </c>
      <c r="F22" s="52">
        <f>'E2 Údaje a hodnotícíc tabulky2'!H23</f>
        <v>0</v>
      </c>
      <c r="G22" s="52">
        <f>'E2 Údaje a hodnotícíc tabulky2'!I23</f>
        <v>0</v>
      </c>
      <c r="H22" s="52">
        <f>'E2 Údaje a hodnotícíc tabulky2'!J23</f>
        <v>0</v>
      </c>
      <c r="I22" s="52">
        <f>'E2 Údaje a hodnotícíc tabulky2'!K23</f>
        <v>0</v>
      </c>
      <c r="J22" s="52">
        <f>'E2 Údaje a hodnotícíc tabulky2'!L23</f>
        <v>0</v>
      </c>
      <c r="K22" s="52">
        <f>'E2 Údaje a hodnotícíc tabulky2'!M23</f>
        <v>0</v>
      </c>
      <c r="L22" s="52">
        <f>'E2 Údaje a hodnotícíc tabulky2'!N23</f>
        <v>0</v>
      </c>
      <c r="M22" s="52">
        <f>'E2 Údaje a hodnotícíc tabulky2'!O23</f>
        <v>0</v>
      </c>
      <c r="N22" s="52">
        <f>'E2 Údaje a hodnotícíc tabulky2'!P23</f>
        <v>0</v>
      </c>
      <c r="O22" s="52">
        <f>'E2 Údaje a hodnotícíc tabulky2'!Q23</f>
        <v>0</v>
      </c>
      <c r="P22" s="52">
        <f>'E2 Údaje a hodnotícíc tabulky2'!R23</f>
        <v>0</v>
      </c>
      <c r="Q22" s="52">
        <f>'E2 Údaje a hodnotícíc tabulky2'!S23</f>
        <v>0</v>
      </c>
      <c r="R22" s="52">
        <f>'E2 Údaje a hodnotícíc tabulky2'!T23</f>
        <v>0</v>
      </c>
      <c r="S22" s="53"/>
      <c r="T22" s="48"/>
      <c r="U22" s="48"/>
      <c r="V22" s="48"/>
      <c r="W22" s="54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</row>
    <row r="23" spans="1:58" x14ac:dyDescent="0.35">
      <c r="A23" s="48"/>
      <c r="B23" s="18" t="s">
        <v>50</v>
      </c>
      <c r="C23" s="14" t="s">
        <v>18</v>
      </c>
      <c r="D23" s="50">
        <v>14</v>
      </c>
      <c r="E23" s="51">
        <f t="shared" si="3"/>
        <v>0</v>
      </c>
      <c r="F23" s="52">
        <f>'E2 Údaje a hodnotícíc tabulky2'!H24</f>
        <v>0</v>
      </c>
      <c r="G23" s="52">
        <f>'E2 Údaje a hodnotícíc tabulky2'!I24</f>
        <v>0</v>
      </c>
      <c r="H23" s="52">
        <f>'E2 Údaje a hodnotícíc tabulky2'!J24</f>
        <v>0</v>
      </c>
      <c r="I23" s="52">
        <f>'E2 Údaje a hodnotícíc tabulky2'!K24</f>
        <v>0</v>
      </c>
      <c r="J23" s="52">
        <f>'E2 Údaje a hodnotícíc tabulky2'!L24</f>
        <v>0</v>
      </c>
      <c r="K23" s="52">
        <f>'E2 Údaje a hodnotícíc tabulky2'!M24</f>
        <v>0</v>
      </c>
      <c r="L23" s="52">
        <f>'E2 Údaje a hodnotícíc tabulky2'!N24</f>
        <v>0</v>
      </c>
      <c r="M23" s="52">
        <f>'E2 Údaje a hodnotícíc tabulky2'!O24</f>
        <v>0</v>
      </c>
      <c r="N23" s="52">
        <f>'E2 Údaje a hodnotícíc tabulky2'!P24</f>
        <v>0</v>
      </c>
      <c r="O23" s="52">
        <f>'E2 Údaje a hodnotícíc tabulky2'!Q24</f>
        <v>0</v>
      </c>
      <c r="P23" s="52">
        <f>'E2 Údaje a hodnotícíc tabulky2'!R24</f>
        <v>0</v>
      </c>
      <c r="Q23" s="52">
        <f>'E2 Údaje a hodnotícíc tabulky2'!S24</f>
        <v>0</v>
      </c>
      <c r="R23" s="52">
        <f>'E2 Údaje a hodnotícíc tabulky2'!T24</f>
        <v>0</v>
      </c>
      <c r="S23" s="53"/>
      <c r="T23" s="48"/>
      <c r="U23" s="48"/>
      <c r="V23" s="48"/>
      <c r="W23" s="54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</row>
    <row r="24" spans="1:58" x14ac:dyDescent="0.35">
      <c r="A24" s="48"/>
      <c r="B24" s="18" t="s">
        <v>52</v>
      </c>
      <c r="C24" s="14" t="s">
        <v>18</v>
      </c>
      <c r="D24" s="50">
        <v>15</v>
      </c>
      <c r="E24" s="51">
        <f t="shared" si="3"/>
        <v>0</v>
      </c>
      <c r="F24" s="52">
        <f>'E2 Údaje a hodnotícíc tabulky2'!H25</f>
        <v>0</v>
      </c>
      <c r="G24" s="52">
        <f>'E2 Údaje a hodnotícíc tabulky2'!I25</f>
        <v>0</v>
      </c>
      <c r="H24" s="52">
        <f>'E2 Údaje a hodnotícíc tabulky2'!J25</f>
        <v>0</v>
      </c>
      <c r="I24" s="52">
        <f>'E2 Údaje a hodnotícíc tabulky2'!K25</f>
        <v>0</v>
      </c>
      <c r="J24" s="52">
        <f>'E2 Údaje a hodnotícíc tabulky2'!L25</f>
        <v>0</v>
      </c>
      <c r="K24" s="52">
        <f>'E2 Údaje a hodnotícíc tabulky2'!M25</f>
        <v>0</v>
      </c>
      <c r="L24" s="52">
        <f>'E2 Údaje a hodnotícíc tabulky2'!N25</f>
        <v>0</v>
      </c>
      <c r="M24" s="52">
        <f>'E2 Údaje a hodnotícíc tabulky2'!O25</f>
        <v>0</v>
      </c>
      <c r="N24" s="52">
        <f>'E2 Údaje a hodnotícíc tabulky2'!P25</f>
        <v>0</v>
      </c>
      <c r="O24" s="52">
        <f>'E2 Údaje a hodnotícíc tabulky2'!Q25</f>
        <v>0</v>
      </c>
      <c r="P24" s="52">
        <f>'E2 Údaje a hodnotícíc tabulky2'!R25</f>
        <v>0</v>
      </c>
      <c r="Q24" s="52">
        <f>'E2 Údaje a hodnotícíc tabulky2'!S25</f>
        <v>0</v>
      </c>
      <c r="R24" s="52">
        <f>'E2 Údaje a hodnotícíc tabulky2'!T25</f>
        <v>0</v>
      </c>
      <c r="S24" s="53"/>
      <c r="T24" s="48"/>
      <c r="U24" s="48"/>
      <c r="V24" s="48"/>
      <c r="W24" s="54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</row>
    <row r="25" spans="1:58" x14ac:dyDescent="0.35">
      <c r="A25" s="48"/>
      <c r="B25" s="18" t="s">
        <v>42</v>
      </c>
      <c r="C25" s="14" t="s">
        <v>22</v>
      </c>
      <c r="D25" s="50">
        <v>16</v>
      </c>
      <c r="E25" s="51">
        <f t="shared" si="3"/>
        <v>0</v>
      </c>
      <c r="F25" s="52">
        <f>'E2 Údaje a hodnotícíc tabulky2'!H26</f>
        <v>0</v>
      </c>
      <c r="G25" s="52">
        <f>'E2 Údaje a hodnotícíc tabulky2'!I26</f>
        <v>0</v>
      </c>
      <c r="H25" s="52">
        <f>'E2 Údaje a hodnotícíc tabulky2'!J26</f>
        <v>0</v>
      </c>
      <c r="I25" s="52">
        <f>'E2 Údaje a hodnotícíc tabulky2'!K26</f>
        <v>0</v>
      </c>
      <c r="J25" s="52">
        <f>'E2 Údaje a hodnotícíc tabulky2'!L26</f>
        <v>0</v>
      </c>
      <c r="K25" s="52">
        <f>'E2 Údaje a hodnotícíc tabulky2'!M26</f>
        <v>0</v>
      </c>
      <c r="L25" s="52">
        <f>'E2 Údaje a hodnotícíc tabulky2'!N26</f>
        <v>0</v>
      </c>
      <c r="M25" s="52">
        <f>'E2 Údaje a hodnotícíc tabulky2'!O26</f>
        <v>0</v>
      </c>
      <c r="N25" s="52">
        <f>'E2 Údaje a hodnotícíc tabulky2'!P26</f>
        <v>0</v>
      </c>
      <c r="O25" s="52">
        <f>'E2 Údaje a hodnotícíc tabulky2'!Q26</f>
        <v>0</v>
      </c>
      <c r="P25" s="52">
        <f>'E2 Údaje a hodnotícíc tabulky2'!R26</f>
        <v>0</v>
      </c>
      <c r="Q25" s="52">
        <f>'E2 Údaje a hodnotícíc tabulky2'!S26</f>
        <v>0</v>
      </c>
      <c r="R25" s="52">
        <f>'E2 Údaje a hodnotícíc tabulky2'!T26</f>
        <v>0</v>
      </c>
      <c r="S25" s="53"/>
      <c r="T25" s="48"/>
      <c r="U25" s="48"/>
      <c r="V25" s="48"/>
      <c r="W25" s="54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</row>
    <row r="26" spans="1:58" x14ac:dyDescent="0.35">
      <c r="A26" s="48"/>
      <c r="B26" s="18" t="s">
        <v>46</v>
      </c>
      <c r="C26" s="14" t="s">
        <v>22</v>
      </c>
      <c r="D26" s="50">
        <v>17</v>
      </c>
      <c r="E26" s="51">
        <f t="shared" si="3"/>
        <v>0</v>
      </c>
      <c r="F26" s="52">
        <f>'E2 Údaje a hodnotícíc tabulky2'!H27</f>
        <v>0</v>
      </c>
      <c r="G26" s="52">
        <f>'E2 Údaje a hodnotícíc tabulky2'!I27</f>
        <v>0</v>
      </c>
      <c r="H26" s="52">
        <f>'E2 Údaje a hodnotícíc tabulky2'!J27</f>
        <v>0</v>
      </c>
      <c r="I26" s="52">
        <f>'E2 Údaje a hodnotícíc tabulky2'!K27</f>
        <v>0</v>
      </c>
      <c r="J26" s="52">
        <f>'E2 Údaje a hodnotícíc tabulky2'!L27</f>
        <v>0</v>
      </c>
      <c r="K26" s="52">
        <f>'E2 Údaje a hodnotícíc tabulky2'!M27</f>
        <v>0</v>
      </c>
      <c r="L26" s="52">
        <f>'E2 Údaje a hodnotícíc tabulky2'!N27</f>
        <v>0</v>
      </c>
      <c r="M26" s="52">
        <f>'E2 Údaje a hodnotícíc tabulky2'!O27</f>
        <v>0</v>
      </c>
      <c r="N26" s="52">
        <f>'E2 Údaje a hodnotícíc tabulky2'!P27</f>
        <v>0</v>
      </c>
      <c r="O26" s="52">
        <f>'E2 Údaje a hodnotícíc tabulky2'!Q27</f>
        <v>0</v>
      </c>
      <c r="P26" s="52">
        <f>'E2 Údaje a hodnotícíc tabulky2'!R27</f>
        <v>0</v>
      </c>
      <c r="Q26" s="52">
        <f>'E2 Údaje a hodnotícíc tabulky2'!S27</f>
        <v>0</v>
      </c>
      <c r="R26" s="52">
        <f>'E2 Údaje a hodnotícíc tabulky2'!T27</f>
        <v>0</v>
      </c>
      <c r="S26" s="53"/>
      <c r="T26" s="48"/>
      <c r="U26" s="48"/>
      <c r="V26" s="48"/>
      <c r="W26" s="54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</row>
    <row r="27" spans="1:58" x14ac:dyDescent="0.35">
      <c r="A27" s="48"/>
      <c r="B27" s="18" t="s">
        <v>47</v>
      </c>
      <c r="C27" s="14" t="s">
        <v>22</v>
      </c>
      <c r="D27" s="50">
        <v>18</v>
      </c>
      <c r="E27" s="51">
        <f t="shared" si="3"/>
        <v>0</v>
      </c>
      <c r="F27" s="52">
        <f>'E2 Údaje a hodnotícíc tabulky2'!H28</f>
        <v>0</v>
      </c>
      <c r="G27" s="52">
        <f>'E2 Údaje a hodnotícíc tabulky2'!I28</f>
        <v>0</v>
      </c>
      <c r="H27" s="52">
        <f>'E2 Údaje a hodnotícíc tabulky2'!J28</f>
        <v>0</v>
      </c>
      <c r="I27" s="52">
        <f>'E2 Údaje a hodnotícíc tabulky2'!K28</f>
        <v>0</v>
      </c>
      <c r="J27" s="52">
        <f>'E2 Údaje a hodnotícíc tabulky2'!L28</f>
        <v>0</v>
      </c>
      <c r="K27" s="52">
        <f>'E2 Údaje a hodnotícíc tabulky2'!M28</f>
        <v>0</v>
      </c>
      <c r="L27" s="52">
        <f>'E2 Údaje a hodnotícíc tabulky2'!N28</f>
        <v>0</v>
      </c>
      <c r="M27" s="52">
        <f>'E2 Údaje a hodnotícíc tabulky2'!O28</f>
        <v>0</v>
      </c>
      <c r="N27" s="52">
        <f>'E2 Údaje a hodnotícíc tabulky2'!P28</f>
        <v>0</v>
      </c>
      <c r="O27" s="52">
        <f>'E2 Údaje a hodnotícíc tabulky2'!Q28</f>
        <v>0</v>
      </c>
      <c r="P27" s="52">
        <f>'E2 Údaje a hodnotícíc tabulky2'!R28</f>
        <v>0</v>
      </c>
      <c r="Q27" s="52">
        <f>'E2 Údaje a hodnotícíc tabulky2'!S28</f>
        <v>0</v>
      </c>
      <c r="R27" s="52">
        <f>'E2 Údaje a hodnotícíc tabulky2'!T28</f>
        <v>0</v>
      </c>
      <c r="S27" s="53"/>
      <c r="T27" s="48"/>
      <c r="U27" s="48"/>
      <c r="V27" s="48"/>
      <c r="W27" s="54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</row>
    <row r="28" spans="1:58" x14ac:dyDescent="0.35">
      <c r="A28" s="48"/>
      <c r="B28" s="18" t="s">
        <v>50</v>
      </c>
      <c r="C28" s="14" t="s">
        <v>22</v>
      </c>
      <c r="D28" s="50">
        <v>19</v>
      </c>
      <c r="E28" s="51">
        <f t="shared" si="3"/>
        <v>0</v>
      </c>
      <c r="F28" s="52">
        <f>'E2 Údaje a hodnotícíc tabulky2'!H29</f>
        <v>0</v>
      </c>
      <c r="G28" s="52">
        <f>'E2 Údaje a hodnotícíc tabulky2'!I29</f>
        <v>0</v>
      </c>
      <c r="H28" s="52">
        <f>'E2 Údaje a hodnotícíc tabulky2'!J29</f>
        <v>0</v>
      </c>
      <c r="I28" s="52">
        <f>'E2 Údaje a hodnotícíc tabulky2'!K29</f>
        <v>0</v>
      </c>
      <c r="J28" s="52">
        <f>'E2 Údaje a hodnotícíc tabulky2'!L29</f>
        <v>0</v>
      </c>
      <c r="K28" s="52">
        <f>'E2 Údaje a hodnotícíc tabulky2'!M29</f>
        <v>0</v>
      </c>
      <c r="L28" s="52">
        <f>'E2 Údaje a hodnotícíc tabulky2'!N29</f>
        <v>0</v>
      </c>
      <c r="M28" s="52">
        <f>'E2 Údaje a hodnotícíc tabulky2'!O29</f>
        <v>0</v>
      </c>
      <c r="N28" s="52">
        <f>'E2 Údaje a hodnotícíc tabulky2'!P29</f>
        <v>0</v>
      </c>
      <c r="O28" s="52">
        <f>'E2 Údaje a hodnotícíc tabulky2'!Q29</f>
        <v>0</v>
      </c>
      <c r="P28" s="52">
        <f>'E2 Údaje a hodnotícíc tabulky2'!R29</f>
        <v>0</v>
      </c>
      <c r="Q28" s="52">
        <f>'E2 Údaje a hodnotícíc tabulky2'!S29</f>
        <v>0</v>
      </c>
      <c r="R28" s="52">
        <f>'E2 Údaje a hodnotícíc tabulky2'!T29</f>
        <v>0</v>
      </c>
      <c r="S28" s="53"/>
      <c r="T28" s="48"/>
      <c r="U28" s="48"/>
      <c r="V28" s="48"/>
      <c r="W28" s="54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</row>
    <row r="29" spans="1:58" x14ac:dyDescent="0.35">
      <c r="A29" s="48"/>
      <c r="B29" s="18" t="s">
        <v>52</v>
      </c>
      <c r="C29" s="14" t="s">
        <v>22</v>
      </c>
      <c r="D29" s="50">
        <v>20</v>
      </c>
      <c r="E29" s="51">
        <f t="shared" si="3"/>
        <v>0</v>
      </c>
      <c r="F29" s="52">
        <f>'E2 Údaje a hodnotícíc tabulky2'!H30</f>
        <v>0</v>
      </c>
      <c r="G29" s="52">
        <f>'E2 Údaje a hodnotícíc tabulky2'!I30</f>
        <v>0</v>
      </c>
      <c r="H29" s="52">
        <f>'E2 Údaje a hodnotícíc tabulky2'!J30</f>
        <v>0</v>
      </c>
      <c r="I29" s="52">
        <f>'E2 Údaje a hodnotícíc tabulky2'!K30</f>
        <v>0</v>
      </c>
      <c r="J29" s="52">
        <f>'E2 Údaje a hodnotícíc tabulky2'!L30</f>
        <v>0</v>
      </c>
      <c r="K29" s="52">
        <f>'E2 Údaje a hodnotícíc tabulky2'!M30</f>
        <v>0</v>
      </c>
      <c r="L29" s="52">
        <f>'E2 Údaje a hodnotícíc tabulky2'!N30</f>
        <v>0</v>
      </c>
      <c r="M29" s="52">
        <f>'E2 Údaje a hodnotícíc tabulky2'!O30</f>
        <v>0</v>
      </c>
      <c r="N29" s="52">
        <f>'E2 Údaje a hodnotícíc tabulky2'!P30</f>
        <v>0</v>
      </c>
      <c r="O29" s="52">
        <f>'E2 Údaje a hodnotícíc tabulky2'!Q30</f>
        <v>0</v>
      </c>
      <c r="P29" s="52">
        <f>'E2 Údaje a hodnotícíc tabulky2'!R30</f>
        <v>0</v>
      </c>
      <c r="Q29" s="52">
        <f>'E2 Údaje a hodnotícíc tabulky2'!S30</f>
        <v>0</v>
      </c>
      <c r="R29" s="52">
        <f>'E2 Údaje a hodnotícíc tabulky2'!T30</f>
        <v>0</v>
      </c>
      <c r="S29" s="53"/>
      <c r="T29" s="48"/>
      <c r="U29" s="48"/>
      <c r="V29" s="48"/>
      <c r="W29" s="54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</row>
    <row r="30" spans="1:58" x14ac:dyDescent="0.35">
      <c r="A30" s="48"/>
      <c r="B30" s="55" t="s">
        <v>90</v>
      </c>
      <c r="C30" s="56" t="s">
        <v>18</v>
      </c>
      <c r="D30" s="56">
        <v>21</v>
      </c>
      <c r="E30" s="57">
        <f>SUM(F30:R30)</f>
        <v>0</v>
      </c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3"/>
      <c r="T30" s="48"/>
      <c r="U30" s="48"/>
      <c r="V30" s="48"/>
      <c r="W30" s="54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</row>
    <row r="31" spans="1:58" x14ac:dyDescent="0.35">
      <c r="A31" s="48"/>
      <c r="B31" s="55" t="s">
        <v>91</v>
      </c>
      <c r="C31" s="56" t="s">
        <v>22</v>
      </c>
      <c r="D31" s="56" t="s">
        <v>64</v>
      </c>
      <c r="E31" s="57">
        <f>SUM(F31:R31)</f>
        <v>0</v>
      </c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3"/>
      <c r="T31" s="48"/>
      <c r="U31" s="48"/>
      <c r="V31" s="48"/>
      <c r="W31" s="54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</row>
    <row r="32" spans="1:58" x14ac:dyDescent="0.35">
      <c r="A32" s="45"/>
      <c r="B32" s="99" t="s">
        <v>65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</row>
    <row r="33" spans="1:58" x14ac:dyDescent="0.35">
      <c r="A33" s="48"/>
      <c r="B33" s="49" t="s">
        <v>40</v>
      </c>
      <c r="C33" s="49" t="s">
        <v>41</v>
      </c>
      <c r="D33" s="49" t="s">
        <v>37</v>
      </c>
      <c r="E33" s="49" t="s">
        <v>23</v>
      </c>
      <c r="F33" s="120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2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</row>
    <row r="34" spans="1:58" x14ac:dyDescent="0.35">
      <c r="A34" s="48"/>
      <c r="B34" s="18" t="s">
        <v>42</v>
      </c>
      <c r="C34" s="14" t="s">
        <v>18</v>
      </c>
      <c r="D34" s="50">
        <v>22</v>
      </c>
      <c r="E34" s="51">
        <f t="shared" ref="E34:E43" si="4">SUM(F34:R34)</f>
        <v>17083.957800000004</v>
      </c>
      <c r="F34" s="52">
        <f>'E2 Údaje a hodnotícíc tabulky2'!H34</f>
        <v>1314.1506000000002</v>
      </c>
      <c r="G34" s="52">
        <f>'E2 Údaje a hodnotícíc tabulky2'!I34</f>
        <v>1314.1506000000002</v>
      </c>
      <c r="H34" s="52">
        <f>'E2 Údaje a hodnotícíc tabulky2'!J34</f>
        <v>1314.1506000000002</v>
      </c>
      <c r="I34" s="52">
        <f>'E2 Údaje a hodnotícíc tabulky2'!K34</f>
        <v>1314.1506000000002</v>
      </c>
      <c r="J34" s="52">
        <f>'E2 Údaje a hodnotícíc tabulky2'!L34</f>
        <v>1314.1506000000002</v>
      </c>
      <c r="K34" s="52">
        <f>'E2 Údaje a hodnotícíc tabulky2'!M34</f>
        <v>1314.1506000000002</v>
      </c>
      <c r="L34" s="52">
        <f>'E2 Údaje a hodnotícíc tabulky2'!N34</f>
        <v>1314.1506000000002</v>
      </c>
      <c r="M34" s="52">
        <f>'E2 Údaje a hodnotícíc tabulky2'!O34</f>
        <v>1314.1506000000002</v>
      </c>
      <c r="N34" s="52">
        <f>'E2 Údaje a hodnotícíc tabulky2'!P34</f>
        <v>1314.1506000000002</v>
      </c>
      <c r="O34" s="52">
        <f>'E2 Údaje a hodnotícíc tabulky2'!Q34</f>
        <v>1314.1506000000002</v>
      </c>
      <c r="P34" s="52">
        <f>'E2 Údaje a hodnotícíc tabulky2'!R34</f>
        <v>1314.1506000000002</v>
      </c>
      <c r="Q34" s="52">
        <f>'E2 Údaje a hodnotícíc tabulky2'!S34</f>
        <v>1314.1506000000002</v>
      </c>
      <c r="R34" s="52">
        <f>'E2 Údaje a hodnotícíc tabulky2'!T34</f>
        <v>1314.1506000000002</v>
      </c>
      <c r="S34" s="53"/>
      <c r="T34" s="53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</row>
    <row r="35" spans="1:58" x14ac:dyDescent="0.35">
      <c r="A35" s="48"/>
      <c r="B35" s="18" t="s">
        <v>46</v>
      </c>
      <c r="C35" s="14" t="s">
        <v>18</v>
      </c>
      <c r="D35" s="50">
        <v>23</v>
      </c>
      <c r="E35" s="51">
        <f t="shared" si="4"/>
        <v>29877.705525138153</v>
      </c>
      <c r="F35" s="52">
        <f>'E2 Údaje a hodnotícíc tabulky2'!H35</f>
        <v>2298.285040395242</v>
      </c>
      <c r="G35" s="52">
        <f>'E2 Údaje a hodnotícíc tabulky2'!I35</f>
        <v>2298.285040395242</v>
      </c>
      <c r="H35" s="52">
        <f>'E2 Údaje a hodnotícíc tabulky2'!J35</f>
        <v>2298.285040395242</v>
      </c>
      <c r="I35" s="52">
        <f>'E2 Údaje a hodnotícíc tabulky2'!K35</f>
        <v>2298.285040395242</v>
      </c>
      <c r="J35" s="52">
        <f>'E2 Údaje a hodnotícíc tabulky2'!L35</f>
        <v>2298.285040395242</v>
      </c>
      <c r="K35" s="52">
        <f>'E2 Údaje a hodnotícíc tabulky2'!M35</f>
        <v>2298.285040395242</v>
      </c>
      <c r="L35" s="52">
        <f>'E2 Údaje a hodnotícíc tabulky2'!N35</f>
        <v>2298.285040395242</v>
      </c>
      <c r="M35" s="52">
        <f>'E2 Údaje a hodnotícíc tabulky2'!O35</f>
        <v>2298.285040395242</v>
      </c>
      <c r="N35" s="52">
        <f>'E2 Údaje a hodnotícíc tabulky2'!P35</f>
        <v>2298.285040395242</v>
      </c>
      <c r="O35" s="52">
        <f>'E2 Údaje a hodnotícíc tabulky2'!Q35</f>
        <v>2298.285040395242</v>
      </c>
      <c r="P35" s="52">
        <f>'E2 Údaje a hodnotícíc tabulky2'!R35</f>
        <v>2298.285040395242</v>
      </c>
      <c r="Q35" s="52">
        <f>'E2 Údaje a hodnotícíc tabulky2'!S35</f>
        <v>2298.285040395242</v>
      </c>
      <c r="R35" s="52">
        <f>'E2 Údaje a hodnotícíc tabulky2'!T35</f>
        <v>2298.285040395242</v>
      </c>
      <c r="S35" s="53"/>
      <c r="T35" s="53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</row>
    <row r="36" spans="1:58" x14ac:dyDescent="0.35">
      <c r="A36" s="48"/>
      <c r="B36" s="18" t="s">
        <v>47</v>
      </c>
      <c r="C36" s="14" t="s">
        <v>48</v>
      </c>
      <c r="D36" s="50">
        <v>24</v>
      </c>
      <c r="E36" s="51">
        <f t="shared" si="4"/>
        <v>340998.66666666669</v>
      </c>
      <c r="F36" s="52">
        <f>'E2 Údaje a hodnotícíc tabulky2'!H36</f>
        <v>26230.666666666664</v>
      </c>
      <c r="G36" s="52">
        <f>'E2 Údaje a hodnotícíc tabulky2'!I36</f>
        <v>26230.666666666664</v>
      </c>
      <c r="H36" s="52">
        <f>'E2 Údaje a hodnotícíc tabulky2'!J36</f>
        <v>26230.666666666664</v>
      </c>
      <c r="I36" s="52">
        <f>'E2 Údaje a hodnotícíc tabulky2'!K36</f>
        <v>26230.666666666664</v>
      </c>
      <c r="J36" s="52">
        <f>'E2 Údaje a hodnotícíc tabulky2'!L36</f>
        <v>26230.666666666664</v>
      </c>
      <c r="K36" s="52">
        <f>'E2 Údaje a hodnotícíc tabulky2'!M36</f>
        <v>26230.666666666664</v>
      </c>
      <c r="L36" s="52">
        <f>'E2 Údaje a hodnotícíc tabulky2'!N36</f>
        <v>26230.666666666664</v>
      </c>
      <c r="M36" s="52">
        <f>'E2 Údaje a hodnotícíc tabulky2'!O36</f>
        <v>26230.666666666664</v>
      </c>
      <c r="N36" s="52">
        <f>'E2 Údaje a hodnotícíc tabulky2'!P36</f>
        <v>26230.666666666664</v>
      </c>
      <c r="O36" s="52">
        <f>'E2 Údaje a hodnotícíc tabulky2'!Q36</f>
        <v>26230.666666666664</v>
      </c>
      <c r="P36" s="52">
        <f>'E2 Údaje a hodnotícíc tabulky2'!R36</f>
        <v>26230.666666666664</v>
      </c>
      <c r="Q36" s="52">
        <f>'E2 Údaje a hodnotícíc tabulky2'!S36</f>
        <v>26230.666666666664</v>
      </c>
      <c r="R36" s="52">
        <f>'E2 Údaje a hodnotícíc tabulky2'!T36</f>
        <v>26230.666666666664</v>
      </c>
      <c r="S36" s="53"/>
      <c r="T36" s="53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</row>
    <row r="37" spans="1:58" x14ac:dyDescent="0.35">
      <c r="A37" s="48"/>
      <c r="B37" s="18" t="s">
        <v>50</v>
      </c>
      <c r="C37" s="14" t="s">
        <v>18</v>
      </c>
      <c r="D37" s="50">
        <v>25</v>
      </c>
      <c r="E37" s="51">
        <f t="shared" si="4"/>
        <v>17895.762761319762</v>
      </c>
      <c r="F37" s="52">
        <f>'E2 Údaje a hodnotícíc tabulky2'!H37</f>
        <v>1376.5971354861354</v>
      </c>
      <c r="G37" s="52">
        <f>'E2 Údaje a hodnotícíc tabulky2'!I37</f>
        <v>1376.5971354861354</v>
      </c>
      <c r="H37" s="52">
        <f>'E2 Údaje a hodnotícíc tabulky2'!J37</f>
        <v>1376.5971354861354</v>
      </c>
      <c r="I37" s="52">
        <f>'E2 Údaje a hodnotícíc tabulky2'!K37</f>
        <v>1376.5971354861354</v>
      </c>
      <c r="J37" s="52">
        <f>'E2 Údaje a hodnotícíc tabulky2'!L37</f>
        <v>1376.5971354861354</v>
      </c>
      <c r="K37" s="52">
        <f>'E2 Údaje a hodnotícíc tabulky2'!M37</f>
        <v>1376.5971354861354</v>
      </c>
      <c r="L37" s="52">
        <f>'E2 Údaje a hodnotícíc tabulky2'!N37</f>
        <v>1376.5971354861354</v>
      </c>
      <c r="M37" s="52">
        <f>'E2 Údaje a hodnotícíc tabulky2'!O37</f>
        <v>1376.5971354861354</v>
      </c>
      <c r="N37" s="52">
        <f>'E2 Údaje a hodnotícíc tabulky2'!P37</f>
        <v>1376.5971354861354</v>
      </c>
      <c r="O37" s="52">
        <f>'E2 Údaje a hodnotícíc tabulky2'!Q37</f>
        <v>1376.5971354861354</v>
      </c>
      <c r="P37" s="52">
        <f>'E2 Údaje a hodnotícíc tabulky2'!R37</f>
        <v>1376.5971354861354</v>
      </c>
      <c r="Q37" s="52">
        <f>'E2 Údaje a hodnotícíc tabulky2'!S37</f>
        <v>1376.5971354861354</v>
      </c>
      <c r="R37" s="52">
        <f>'E2 Údaje a hodnotícíc tabulky2'!T37</f>
        <v>1376.5971354861354</v>
      </c>
      <c r="S37" s="53"/>
      <c r="T37" s="53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</row>
    <row r="38" spans="1:58" x14ac:dyDescent="0.35">
      <c r="A38" s="48"/>
      <c r="B38" s="18" t="s">
        <v>52</v>
      </c>
      <c r="C38" s="14" t="s">
        <v>18</v>
      </c>
      <c r="D38" s="50">
        <v>26</v>
      </c>
      <c r="E38" s="51">
        <f t="shared" si="4"/>
        <v>797.8530832628195</v>
      </c>
      <c r="F38" s="52">
        <f>'E2 Údaje a hodnotícíc tabulky2'!H38</f>
        <v>61.373314097139954</v>
      </c>
      <c r="G38" s="52">
        <f>'E2 Údaje a hodnotícíc tabulky2'!I38</f>
        <v>61.373314097139954</v>
      </c>
      <c r="H38" s="52">
        <f>'E2 Údaje a hodnotícíc tabulky2'!J38</f>
        <v>61.373314097139954</v>
      </c>
      <c r="I38" s="52">
        <f>'E2 Údaje a hodnotícíc tabulky2'!K38</f>
        <v>61.373314097139954</v>
      </c>
      <c r="J38" s="52">
        <f>'E2 Údaje a hodnotícíc tabulky2'!L38</f>
        <v>61.373314097139954</v>
      </c>
      <c r="K38" s="52">
        <f>'E2 Údaje a hodnotícíc tabulky2'!M38</f>
        <v>61.373314097139954</v>
      </c>
      <c r="L38" s="52">
        <f>'E2 Údaje a hodnotícíc tabulky2'!N38</f>
        <v>61.373314097139954</v>
      </c>
      <c r="M38" s="52">
        <f>'E2 Údaje a hodnotícíc tabulky2'!O38</f>
        <v>61.373314097139954</v>
      </c>
      <c r="N38" s="52">
        <f>'E2 Údaje a hodnotícíc tabulky2'!P38</f>
        <v>61.373314097139954</v>
      </c>
      <c r="O38" s="52">
        <f>'E2 Údaje a hodnotícíc tabulky2'!Q38</f>
        <v>61.373314097139954</v>
      </c>
      <c r="P38" s="52">
        <f>'E2 Údaje a hodnotícíc tabulky2'!R38</f>
        <v>61.373314097139954</v>
      </c>
      <c r="Q38" s="52">
        <f>'E2 Údaje a hodnotícíc tabulky2'!S38</f>
        <v>61.373314097139954</v>
      </c>
      <c r="R38" s="52">
        <f>'E2 Údaje a hodnotícíc tabulky2'!T38</f>
        <v>61.373314097139954</v>
      </c>
      <c r="S38" s="53"/>
      <c r="T38" s="53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</row>
    <row r="39" spans="1:58" x14ac:dyDescent="0.35">
      <c r="A39" s="48"/>
      <c r="B39" s="18" t="s">
        <v>42</v>
      </c>
      <c r="C39" s="14" t="s">
        <v>22</v>
      </c>
      <c r="D39" s="50">
        <v>27</v>
      </c>
      <c r="E39" s="51">
        <f t="shared" si="4"/>
        <v>72869.758728447079</v>
      </c>
      <c r="F39" s="52">
        <f>'E2 Údaje a hodnotícíc tabulky2'!H39</f>
        <v>5605.3660560343897</v>
      </c>
      <c r="G39" s="52">
        <f>'E2 Údaje a hodnotícíc tabulky2'!I39</f>
        <v>5605.3660560343897</v>
      </c>
      <c r="H39" s="52">
        <f>'E2 Údaje a hodnotícíc tabulky2'!J39</f>
        <v>5605.3660560343897</v>
      </c>
      <c r="I39" s="52">
        <f>'E2 Údaje a hodnotícíc tabulky2'!K39</f>
        <v>5605.3660560343897</v>
      </c>
      <c r="J39" s="52">
        <f>'E2 Údaje a hodnotícíc tabulky2'!L39</f>
        <v>5605.3660560343897</v>
      </c>
      <c r="K39" s="52">
        <f>'E2 Údaje a hodnotícíc tabulky2'!M39</f>
        <v>5605.3660560343897</v>
      </c>
      <c r="L39" s="52">
        <f>'E2 Údaje a hodnotícíc tabulky2'!N39</f>
        <v>5605.3660560343897</v>
      </c>
      <c r="M39" s="52">
        <f>'E2 Údaje a hodnotícíc tabulky2'!O39</f>
        <v>5605.3660560343897</v>
      </c>
      <c r="N39" s="52">
        <f>'E2 Údaje a hodnotícíc tabulky2'!P39</f>
        <v>5605.3660560343897</v>
      </c>
      <c r="O39" s="52">
        <f>'E2 Údaje a hodnotícíc tabulky2'!Q39</f>
        <v>5605.3660560343897</v>
      </c>
      <c r="P39" s="52">
        <f>'E2 Údaje a hodnotícíc tabulky2'!R39</f>
        <v>5605.3660560343897</v>
      </c>
      <c r="Q39" s="52">
        <f>'E2 Údaje a hodnotícíc tabulky2'!S39</f>
        <v>5605.3660560343897</v>
      </c>
      <c r="R39" s="52">
        <f>'E2 Údaje a hodnotícíc tabulky2'!T39</f>
        <v>5605.3660560343897</v>
      </c>
      <c r="S39" s="53"/>
      <c r="T39" s="53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</row>
    <row r="40" spans="1:58" x14ac:dyDescent="0.35">
      <c r="A40" s="48"/>
      <c r="B40" s="18" t="s">
        <v>46</v>
      </c>
      <c r="C40" s="14" t="s">
        <v>22</v>
      </c>
      <c r="D40" s="50">
        <v>28</v>
      </c>
      <c r="E40" s="51">
        <f t="shared" si="4"/>
        <v>61080.330265701945</v>
      </c>
      <c r="F40" s="52">
        <f>'E2 Údaje a hodnotícíc tabulky2'!H40</f>
        <v>4698.4869435155342</v>
      </c>
      <c r="G40" s="52">
        <f>'E2 Údaje a hodnotícíc tabulky2'!I40</f>
        <v>4698.4869435155342</v>
      </c>
      <c r="H40" s="52">
        <f>'E2 Údaje a hodnotícíc tabulky2'!J40</f>
        <v>4698.4869435155342</v>
      </c>
      <c r="I40" s="52">
        <f>'E2 Údaje a hodnotícíc tabulky2'!K40</f>
        <v>4698.4869435155342</v>
      </c>
      <c r="J40" s="52">
        <f>'E2 Údaje a hodnotícíc tabulky2'!L40</f>
        <v>4698.4869435155342</v>
      </c>
      <c r="K40" s="52">
        <f>'E2 Údaje a hodnotícíc tabulky2'!M40</f>
        <v>4698.4869435155342</v>
      </c>
      <c r="L40" s="52">
        <f>'E2 Údaje a hodnotícíc tabulky2'!N40</f>
        <v>4698.4869435155342</v>
      </c>
      <c r="M40" s="52">
        <f>'E2 Údaje a hodnotícíc tabulky2'!O40</f>
        <v>4698.4869435155342</v>
      </c>
      <c r="N40" s="52">
        <f>'E2 Údaje a hodnotícíc tabulky2'!P40</f>
        <v>4698.4869435155342</v>
      </c>
      <c r="O40" s="52">
        <f>'E2 Údaje a hodnotícíc tabulky2'!Q40</f>
        <v>4698.4869435155342</v>
      </c>
      <c r="P40" s="52">
        <f>'E2 Údaje a hodnotícíc tabulky2'!R40</f>
        <v>4698.4869435155342</v>
      </c>
      <c r="Q40" s="52">
        <f>'E2 Údaje a hodnotícíc tabulky2'!S40</f>
        <v>4698.4869435155342</v>
      </c>
      <c r="R40" s="52">
        <f>'E2 Údaje a hodnotícíc tabulky2'!T40</f>
        <v>4698.4869435155342</v>
      </c>
      <c r="S40" s="53"/>
      <c r="T40" s="53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</row>
    <row r="41" spans="1:58" x14ac:dyDescent="0.35">
      <c r="A41" s="48"/>
      <c r="B41" s="18" t="s">
        <v>47</v>
      </c>
      <c r="C41" s="14" t="s">
        <v>22</v>
      </c>
      <c r="D41" s="50">
        <v>29</v>
      </c>
      <c r="E41" s="51">
        <f t="shared" si="4"/>
        <v>33498.304666666671</v>
      </c>
      <c r="F41" s="52">
        <f>'E2 Údaje a hodnotícíc tabulky2'!H41</f>
        <v>2576.7926666666667</v>
      </c>
      <c r="G41" s="52">
        <f>'E2 Údaje a hodnotícíc tabulky2'!I41</f>
        <v>2576.7926666666667</v>
      </c>
      <c r="H41" s="52">
        <f>'E2 Údaje a hodnotícíc tabulky2'!J41</f>
        <v>2576.7926666666667</v>
      </c>
      <c r="I41" s="52">
        <f>'E2 Údaje a hodnotícíc tabulky2'!K41</f>
        <v>2576.7926666666667</v>
      </c>
      <c r="J41" s="52">
        <f>'E2 Údaje a hodnotícíc tabulky2'!L41</f>
        <v>2576.7926666666667</v>
      </c>
      <c r="K41" s="52">
        <f>'E2 Údaje a hodnotícíc tabulky2'!M41</f>
        <v>2576.7926666666667</v>
      </c>
      <c r="L41" s="52">
        <f>'E2 Údaje a hodnotícíc tabulky2'!N41</f>
        <v>2576.7926666666667</v>
      </c>
      <c r="M41" s="52">
        <f>'E2 Údaje a hodnotícíc tabulky2'!O41</f>
        <v>2576.7926666666667</v>
      </c>
      <c r="N41" s="52">
        <f>'E2 Údaje a hodnotícíc tabulky2'!P41</f>
        <v>2576.7926666666667</v>
      </c>
      <c r="O41" s="52">
        <f>'E2 Údaje a hodnotícíc tabulky2'!Q41</f>
        <v>2576.7926666666667</v>
      </c>
      <c r="P41" s="52">
        <f>'E2 Údaje a hodnotícíc tabulky2'!R41</f>
        <v>2576.7926666666667</v>
      </c>
      <c r="Q41" s="52">
        <f>'E2 Údaje a hodnotícíc tabulky2'!S41</f>
        <v>2576.7926666666667</v>
      </c>
      <c r="R41" s="52">
        <f>'E2 Údaje a hodnotícíc tabulky2'!T41</f>
        <v>2576.7926666666667</v>
      </c>
      <c r="S41" s="53"/>
      <c r="T41" s="53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</row>
    <row r="42" spans="1:58" x14ac:dyDescent="0.35">
      <c r="A42" s="48"/>
      <c r="B42" s="18" t="s">
        <v>50</v>
      </c>
      <c r="C42" s="14" t="s">
        <v>22</v>
      </c>
      <c r="D42" s="50">
        <v>30</v>
      </c>
      <c r="E42" s="51">
        <f t="shared" si="4"/>
        <v>21543.903413801232</v>
      </c>
      <c r="F42" s="52">
        <f>'E2 Údaje a hodnotícíc tabulky2'!H42</f>
        <v>1657.2233395231719</v>
      </c>
      <c r="G42" s="52">
        <f>'E2 Údaje a hodnotícíc tabulky2'!I42</f>
        <v>1657.2233395231719</v>
      </c>
      <c r="H42" s="52">
        <f>'E2 Údaje a hodnotícíc tabulky2'!J42</f>
        <v>1657.2233395231719</v>
      </c>
      <c r="I42" s="52">
        <f>'E2 Údaje a hodnotícíc tabulky2'!K42</f>
        <v>1657.2233395231719</v>
      </c>
      <c r="J42" s="52">
        <f>'E2 Údaje a hodnotícíc tabulky2'!L42</f>
        <v>1657.2233395231719</v>
      </c>
      <c r="K42" s="52">
        <f>'E2 Údaje a hodnotícíc tabulky2'!M42</f>
        <v>1657.2233395231719</v>
      </c>
      <c r="L42" s="52">
        <f>'E2 Údaje a hodnotícíc tabulky2'!N42</f>
        <v>1657.2233395231719</v>
      </c>
      <c r="M42" s="52">
        <f>'E2 Údaje a hodnotícíc tabulky2'!O42</f>
        <v>1657.2233395231719</v>
      </c>
      <c r="N42" s="52">
        <f>'E2 Údaje a hodnotícíc tabulky2'!P42</f>
        <v>1657.2233395231719</v>
      </c>
      <c r="O42" s="52">
        <f>'E2 Údaje a hodnotícíc tabulky2'!Q42</f>
        <v>1657.2233395231719</v>
      </c>
      <c r="P42" s="52">
        <f>'E2 Údaje a hodnotícíc tabulky2'!R42</f>
        <v>1657.2233395231719</v>
      </c>
      <c r="Q42" s="52">
        <f>'E2 Údaje a hodnotícíc tabulky2'!S42</f>
        <v>1657.2233395231719</v>
      </c>
      <c r="R42" s="52">
        <f>'E2 Údaje a hodnotícíc tabulky2'!T42</f>
        <v>1657.2233395231719</v>
      </c>
      <c r="S42" s="53"/>
      <c r="T42" s="53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</row>
    <row r="43" spans="1:58" x14ac:dyDescent="0.35">
      <c r="A43" s="48"/>
      <c r="B43" s="18" t="s">
        <v>52</v>
      </c>
      <c r="C43" s="14" t="s">
        <v>22</v>
      </c>
      <c r="D43" s="50">
        <v>31</v>
      </c>
      <c r="E43" s="51">
        <f t="shared" si="4"/>
        <v>967.87156584999786</v>
      </c>
      <c r="F43" s="52">
        <f>'E2 Údaje a hodnotícíc tabulky2'!H43</f>
        <v>74.451658911538303</v>
      </c>
      <c r="G43" s="52">
        <f>'E2 Údaje a hodnotícíc tabulky2'!I43</f>
        <v>74.451658911538303</v>
      </c>
      <c r="H43" s="52">
        <f>'E2 Údaje a hodnotícíc tabulky2'!J43</f>
        <v>74.451658911538303</v>
      </c>
      <c r="I43" s="52">
        <f>'E2 Údaje a hodnotícíc tabulky2'!K43</f>
        <v>74.451658911538303</v>
      </c>
      <c r="J43" s="52">
        <f>'E2 Údaje a hodnotícíc tabulky2'!L43</f>
        <v>74.451658911538303</v>
      </c>
      <c r="K43" s="52">
        <f>'E2 Údaje a hodnotícíc tabulky2'!M43</f>
        <v>74.451658911538303</v>
      </c>
      <c r="L43" s="52">
        <f>'E2 Údaje a hodnotícíc tabulky2'!N43</f>
        <v>74.451658911538303</v>
      </c>
      <c r="M43" s="52">
        <f>'E2 Údaje a hodnotícíc tabulky2'!O43</f>
        <v>74.451658911538303</v>
      </c>
      <c r="N43" s="52">
        <f>'E2 Údaje a hodnotícíc tabulky2'!P43</f>
        <v>74.451658911538303</v>
      </c>
      <c r="O43" s="52">
        <f>'E2 Údaje a hodnotícíc tabulky2'!Q43</f>
        <v>74.451658911538303</v>
      </c>
      <c r="P43" s="52">
        <f>'E2 Údaje a hodnotícíc tabulky2'!R43</f>
        <v>74.451658911538303</v>
      </c>
      <c r="Q43" s="52">
        <f>'E2 Údaje a hodnotícíc tabulky2'!S43</f>
        <v>74.451658911538303</v>
      </c>
      <c r="R43" s="52">
        <f>'E2 Údaje a hodnotícíc tabulky2'!T43</f>
        <v>74.451658911538303</v>
      </c>
      <c r="S43" s="53"/>
      <c r="T43" s="53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</row>
    <row r="44" spans="1:58" x14ac:dyDescent="0.35">
      <c r="A44" s="48"/>
      <c r="B44" s="55" t="s">
        <v>92</v>
      </c>
      <c r="C44" s="56" t="s">
        <v>22</v>
      </c>
      <c r="D44" s="56" t="s">
        <v>66</v>
      </c>
      <c r="E44" s="55">
        <f>SUM(F44:R44)</f>
        <v>189960.16864046696</v>
      </c>
      <c r="F44" s="57">
        <f>SUM(F39:F43)</f>
        <v>14612.320664651301</v>
      </c>
      <c r="G44" s="57">
        <f t="shared" ref="G44:R44" si="5">SUM(G39:G43)</f>
        <v>14612.320664651301</v>
      </c>
      <c r="H44" s="57">
        <f t="shared" si="5"/>
        <v>14612.320664651301</v>
      </c>
      <c r="I44" s="57">
        <f t="shared" si="5"/>
        <v>14612.320664651301</v>
      </c>
      <c r="J44" s="57">
        <f t="shared" si="5"/>
        <v>14612.320664651301</v>
      </c>
      <c r="K44" s="57">
        <f t="shared" si="5"/>
        <v>14612.320664651301</v>
      </c>
      <c r="L44" s="57">
        <f t="shared" si="5"/>
        <v>14612.320664651301</v>
      </c>
      <c r="M44" s="57">
        <f t="shared" si="5"/>
        <v>14612.320664651301</v>
      </c>
      <c r="N44" s="57">
        <f t="shared" si="5"/>
        <v>14612.320664651301</v>
      </c>
      <c r="O44" s="57">
        <f t="shared" si="5"/>
        <v>14612.320664651301</v>
      </c>
      <c r="P44" s="57">
        <f t="shared" si="5"/>
        <v>14612.320664651301</v>
      </c>
      <c r="Q44" s="57">
        <f t="shared" si="5"/>
        <v>14612.320664651301</v>
      </c>
      <c r="R44" s="57">
        <f t="shared" si="5"/>
        <v>14612.320664651301</v>
      </c>
      <c r="S44" s="53"/>
      <c r="T44" s="53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</row>
    <row r="45" spans="1:58" x14ac:dyDescent="0.35">
      <c r="A45" s="45"/>
      <c r="B45" s="99" t="s">
        <v>67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109"/>
      <c r="T45" s="109"/>
      <c r="U45" s="109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</row>
    <row r="46" spans="1:58" x14ac:dyDescent="0.35">
      <c r="A46" s="48"/>
      <c r="B46" s="60" t="s">
        <v>68</v>
      </c>
      <c r="C46" s="49" t="s">
        <v>22</v>
      </c>
      <c r="D46" s="50">
        <v>32</v>
      </c>
      <c r="E46" s="51">
        <f t="shared" ref="E46:E47" si="6">SUM(F46:R46)</f>
        <v>0</v>
      </c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95"/>
      <c r="T46" s="96"/>
      <c r="U46" s="96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</row>
    <row r="47" spans="1:58" x14ac:dyDescent="0.35">
      <c r="A47" s="48"/>
      <c r="B47" s="60" t="s">
        <v>69</v>
      </c>
      <c r="C47" s="49" t="s">
        <v>22</v>
      </c>
      <c r="D47" s="50">
        <v>33</v>
      </c>
      <c r="E47" s="51">
        <f t="shared" si="6"/>
        <v>0</v>
      </c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95"/>
      <c r="T47" s="96"/>
      <c r="U47" s="96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</row>
    <row r="48" spans="1:58" x14ac:dyDescent="0.35">
      <c r="A48" s="48"/>
      <c r="B48" s="55" t="s">
        <v>93</v>
      </c>
      <c r="C48" s="56" t="s">
        <v>22</v>
      </c>
      <c r="D48" s="56" t="s">
        <v>70</v>
      </c>
      <c r="E48" s="55">
        <f>SUM(F48:R48)</f>
        <v>0</v>
      </c>
      <c r="F48" s="57">
        <f>SUM(F46:F47)</f>
        <v>0</v>
      </c>
      <c r="G48" s="57">
        <f t="shared" ref="G48:R48" si="7">SUM(G46:G47)</f>
        <v>0</v>
      </c>
      <c r="H48" s="57">
        <f t="shared" si="7"/>
        <v>0</v>
      </c>
      <c r="I48" s="57">
        <f t="shared" si="7"/>
        <v>0</v>
      </c>
      <c r="J48" s="57">
        <f t="shared" si="7"/>
        <v>0</v>
      </c>
      <c r="K48" s="57">
        <f t="shared" si="7"/>
        <v>0</v>
      </c>
      <c r="L48" s="57">
        <f t="shared" si="7"/>
        <v>0</v>
      </c>
      <c r="M48" s="57">
        <f t="shared" si="7"/>
        <v>0</v>
      </c>
      <c r="N48" s="57">
        <f t="shared" si="7"/>
        <v>0</v>
      </c>
      <c r="O48" s="57">
        <f t="shared" si="7"/>
        <v>0</v>
      </c>
      <c r="P48" s="57">
        <f t="shared" si="7"/>
        <v>0</v>
      </c>
      <c r="Q48" s="57">
        <f t="shared" si="7"/>
        <v>0</v>
      </c>
      <c r="R48" s="57">
        <f t="shared" si="7"/>
        <v>0</v>
      </c>
      <c r="S48" s="97"/>
      <c r="T48" s="98"/>
      <c r="U48" s="9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</row>
    <row r="49" spans="1:58" x14ac:dyDescent="0.35">
      <c r="A49" s="45"/>
      <c r="B49" s="99" t="s">
        <v>71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</row>
    <row r="50" spans="1:58" x14ac:dyDescent="0.35">
      <c r="A50" s="48"/>
      <c r="B50" s="60" t="s">
        <v>72</v>
      </c>
      <c r="C50" s="49" t="s">
        <v>22</v>
      </c>
      <c r="D50" s="50">
        <v>34</v>
      </c>
      <c r="E50" s="51">
        <f t="shared" ref="E50:E52" si="8">SUM(F50:R50)</f>
        <v>0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</row>
    <row r="51" spans="1:58" x14ac:dyDescent="0.35">
      <c r="A51" s="48"/>
      <c r="B51" s="60" t="s">
        <v>73</v>
      </c>
      <c r="C51" s="49" t="s">
        <v>22</v>
      </c>
      <c r="D51" s="50">
        <v>35</v>
      </c>
      <c r="E51" s="51">
        <f t="shared" si="8"/>
        <v>0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</row>
    <row r="52" spans="1:58" x14ac:dyDescent="0.35">
      <c r="A52" s="48"/>
      <c r="B52" s="60" t="s">
        <v>74</v>
      </c>
      <c r="C52" s="49" t="s">
        <v>22</v>
      </c>
      <c r="D52" s="50">
        <v>36</v>
      </c>
      <c r="E52" s="51">
        <f t="shared" si="8"/>
        <v>0</v>
      </c>
      <c r="F52" s="61"/>
      <c r="G52" s="61"/>
      <c r="H52" s="61"/>
      <c r="I52" s="61"/>
      <c r="J52" s="61"/>
      <c r="K52" s="61"/>
      <c r="L52" s="61"/>
      <c r="M52" s="61"/>
      <c r="N52" s="61"/>
      <c r="O52" s="62"/>
      <c r="P52" s="61"/>
      <c r="Q52" s="61"/>
      <c r="R52" s="61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</row>
    <row r="53" spans="1:58" x14ac:dyDescent="0.35">
      <c r="A53" s="48"/>
      <c r="B53" s="55" t="s">
        <v>94</v>
      </c>
      <c r="C53" s="56" t="s">
        <v>22</v>
      </c>
      <c r="D53" s="56" t="s">
        <v>75</v>
      </c>
      <c r="E53" s="55">
        <f>SUM(F53:R53)</f>
        <v>0</v>
      </c>
      <c r="F53" s="57">
        <f>SUM(F50:F52)</f>
        <v>0</v>
      </c>
      <c r="G53" s="57">
        <f t="shared" ref="G53:R53" si="9">SUM(G50:G52)</f>
        <v>0</v>
      </c>
      <c r="H53" s="57">
        <f t="shared" si="9"/>
        <v>0</v>
      </c>
      <c r="I53" s="57">
        <f t="shared" si="9"/>
        <v>0</v>
      </c>
      <c r="J53" s="57">
        <f t="shared" si="9"/>
        <v>0</v>
      </c>
      <c r="K53" s="57">
        <f t="shared" si="9"/>
        <v>0</v>
      </c>
      <c r="L53" s="57">
        <f t="shared" si="9"/>
        <v>0</v>
      </c>
      <c r="M53" s="57">
        <f t="shared" si="9"/>
        <v>0</v>
      </c>
      <c r="N53" s="57">
        <f t="shared" si="9"/>
        <v>0</v>
      </c>
      <c r="O53" s="57">
        <f t="shared" si="9"/>
        <v>0</v>
      </c>
      <c r="P53" s="57">
        <f t="shared" si="9"/>
        <v>0</v>
      </c>
      <c r="Q53" s="57">
        <f t="shared" si="9"/>
        <v>0</v>
      </c>
      <c r="R53" s="57">
        <f t="shared" si="9"/>
        <v>0</v>
      </c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</row>
    <row r="54" spans="1:58" x14ac:dyDescent="0.35">
      <c r="A54" s="45"/>
      <c r="B54" s="99" t="s">
        <v>76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100"/>
      <c r="T54" s="101"/>
      <c r="U54" s="102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</row>
    <row r="55" spans="1:58" x14ac:dyDescent="0.35">
      <c r="A55" s="48"/>
      <c r="B55" s="55" t="s">
        <v>77</v>
      </c>
      <c r="C55" s="56" t="s">
        <v>22</v>
      </c>
      <c r="D55" s="56" t="s">
        <v>78</v>
      </c>
      <c r="E55" s="55">
        <f>SUM(F55:R55)</f>
        <v>0</v>
      </c>
      <c r="F55" s="57">
        <f>SUM(F53,F48)</f>
        <v>0</v>
      </c>
      <c r="G55" s="57">
        <f t="shared" ref="G55:R55" si="10">SUM(G53,G48)</f>
        <v>0</v>
      </c>
      <c r="H55" s="57">
        <f t="shared" si="10"/>
        <v>0</v>
      </c>
      <c r="I55" s="57">
        <f t="shared" si="10"/>
        <v>0</v>
      </c>
      <c r="J55" s="57">
        <f t="shared" si="10"/>
        <v>0</v>
      </c>
      <c r="K55" s="57">
        <f t="shared" si="10"/>
        <v>0</v>
      </c>
      <c r="L55" s="57">
        <f t="shared" si="10"/>
        <v>0</v>
      </c>
      <c r="M55" s="57">
        <f t="shared" si="10"/>
        <v>0</v>
      </c>
      <c r="N55" s="57">
        <f t="shared" si="10"/>
        <v>0</v>
      </c>
      <c r="O55" s="57">
        <f t="shared" si="10"/>
        <v>0</v>
      </c>
      <c r="P55" s="57">
        <f t="shared" si="10"/>
        <v>0</v>
      </c>
      <c r="Q55" s="57">
        <f t="shared" si="10"/>
        <v>0</v>
      </c>
      <c r="R55" s="57">
        <f t="shared" si="10"/>
        <v>0</v>
      </c>
      <c r="S55" s="103"/>
      <c r="T55" s="104"/>
      <c r="U55" s="105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</row>
    <row r="56" spans="1:58" x14ac:dyDescent="0.35">
      <c r="A56" s="45"/>
      <c r="B56" s="99" t="s">
        <v>79</v>
      </c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103"/>
      <c r="T56" s="104"/>
      <c r="U56" s="10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</row>
    <row r="57" spans="1:58" x14ac:dyDescent="0.35">
      <c r="A57" s="48"/>
      <c r="B57" s="55" t="s">
        <v>80</v>
      </c>
      <c r="C57" s="56" t="s">
        <v>22</v>
      </c>
      <c r="D57" s="56" t="s">
        <v>81</v>
      </c>
      <c r="E57" s="55">
        <f>SUM(F57:R57)</f>
        <v>189960.16864046696</v>
      </c>
      <c r="F57" s="57">
        <f>SUM(F44,F55)</f>
        <v>14612.320664651301</v>
      </c>
      <c r="G57" s="57">
        <f t="shared" ref="G57:R57" si="11">SUM(G44,G55)</f>
        <v>14612.320664651301</v>
      </c>
      <c r="H57" s="57">
        <f t="shared" si="11"/>
        <v>14612.320664651301</v>
      </c>
      <c r="I57" s="57">
        <f t="shared" si="11"/>
        <v>14612.320664651301</v>
      </c>
      <c r="J57" s="57">
        <f t="shared" si="11"/>
        <v>14612.320664651301</v>
      </c>
      <c r="K57" s="57">
        <f t="shared" si="11"/>
        <v>14612.320664651301</v>
      </c>
      <c r="L57" s="57">
        <f t="shared" si="11"/>
        <v>14612.320664651301</v>
      </c>
      <c r="M57" s="57">
        <f t="shared" si="11"/>
        <v>14612.320664651301</v>
      </c>
      <c r="N57" s="57">
        <f t="shared" si="11"/>
        <v>14612.320664651301</v>
      </c>
      <c r="O57" s="57">
        <f t="shared" si="11"/>
        <v>14612.320664651301</v>
      </c>
      <c r="P57" s="57">
        <f t="shared" si="11"/>
        <v>14612.320664651301</v>
      </c>
      <c r="Q57" s="57">
        <f t="shared" si="11"/>
        <v>14612.320664651301</v>
      </c>
      <c r="R57" s="57">
        <f t="shared" si="11"/>
        <v>14612.320664651301</v>
      </c>
      <c r="S57" s="106"/>
      <c r="T57" s="107"/>
      <c r="U57" s="10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</row>
    <row r="58" spans="1:58" x14ac:dyDescent="0.3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</row>
    <row r="59" spans="1:58" x14ac:dyDescent="0.35">
      <c r="A59" s="44"/>
      <c r="B59" s="63" t="s">
        <v>82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</row>
    <row r="60" spans="1:58" x14ac:dyDescent="0.35">
      <c r="A60" s="44"/>
      <c r="B60" s="6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</row>
    <row r="61" spans="1:58" x14ac:dyDescent="0.35">
      <c r="A61" s="45"/>
      <c r="B61" s="91" t="s">
        <v>83</v>
      </c>
      <c r="C61" s="91"/>
      <c r="D61" s="91"/>
      <c r="E61" s="91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</row>
    <row r="62" spans="1:58" x14ac:dyDescent="0.35">
      <c r="A62" s="45"/>
      <c r="B62" s="64" t="s">
        <v>84</v>
      </c>
      <c r="C62" s="65" t="s">
        <v>85</v>
      </c>
      <c r="D62" s="92">
        <f>E55/1000</f>
        <v>0</v>
      </c>
      <c r="E62" s="93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</row>
    <row r="63" spans="1:58" x14ac:dyDescent="0.35">
      <c r="A63" s="45"/>
      <c r="B63" s="64" t="s">
        <v>86</v>
      </c>
      <c r="C63" s="65" t="s">
        <v>85</v>
      </c>
      <c r="D63" s="92">
        <f>E31/1000</f>
        <v>0</v>
      </c>
      <c r="E63" s="93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</row>
    <row r="64" spans="1:58" x14ac:dyDescent="0.35">
      <c r="A64" s="45"/>
      <c r="B64" s="66" t="s">
        <v>83</v>
      </c>
      <c r="C64" s="67" t="s">
        <v>87</v>
      </c>
      <c r="D64" s="94">
        <f>D62-D63*1.2</f>
        <v>0</v>
      </c>
      <c r="E64" s="9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</row>
    <row r="65" spans="1:58" x14ac:dyDescent="0.3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</row>
    <row r="66" spans="1:58" x14ac:dyDescent="0.3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</row>
    <row r="67" spans="1:58" x14ac:dyDescent="0.35">
      <c r="A67" s="45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</row>
    <row r="68" spans="1:58" x14ac:dyDescent="0.35">
      <c r="A68" s="45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</row>
    <row r="69" spans="1:58" x14ac:dyDescent="0.35">
      <c r="A69" s="45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</row>
    <row r="70" spans="1:58" x14ac:dyDescent="0.35">
      <c r="A70" s="45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</row>
    <row r="71" spans="1:58" x14ac:dyDescent="0.35"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</row>
    <row r="72" spans="1:58" x14ac:dyDescent="0.35"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</row>
    <row r="73" spans="1:58" x14ac:dyDescent="0.35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</row>
    <row r="74" spans="1:58" x14ac:dyDescent="0.35"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</row>
    <row r="75" spans="1:58" x14ac:dyDescent="0.35"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</row>
    <row r="76" spans="1:58" x14ac:dyDescent="0.35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</row>
    <row r="77" spans="1:58" x14ac:dyDescent="0.35"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</row>
    <row r="78" spans="1:58" x14ac:dyDescent="0.35"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</row>
    <row r="79" spans="1:58" x14ac:dyDescent="0.35"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</row>
    <row r="80" spans="1:58" x14ac:dyDescent="0.35"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</row>
    <row r="81" spans="2:18" x14ac:dyDescent="0.35"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</row>
    <row r="82" spans="2:18" x14ac:dyDescent="0.35"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</row>
    <row r="83" spans="2:18" x14ac:dyDescent="0.35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</row>
    <row r="84" spans="2:18" x14ac:dyDescent="0.35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</row>
    <row r="85" spans="2:18" x14ac:dyDescent="0.35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</row>
    <row r="86" spans="2:18" x14ac:dyDescent="0.35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</row>
    <row r="87" spans="2:18" x14ac:dyDescent="0.35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</row>
    <row r="88" spans="2:18" x14ac:dyDescent="0.35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</row>
    <row r="89" spans="2:18" x14ac:dyDescent="0.35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</row>
    <row r="90" spans="2:18" x14ac:dyDescent="0.35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</row>
    <row r="91" spans="2:18" x14ac:dyDescent="0.35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</row>
    <row r="92" spans="2:18" x14ac:dyDescent="0.35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</row>
    <row r="93" spans="2:18" x14ac:dyDescent="0.35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</row>
    <row r="94" spans="2:18" x14ac:dyDescent="0.35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</row>
    <row r="95" spans="2:18" x14ac:dyDescent="0.35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</row>
    <row r="96" spans="2:18" x14ac:dyDescent="0.35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</row>
    <row r="97" spans="2:18" x14ac:dyDescent="0.35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</row>
    <row r="98" spans="2:18" x14ac:dyDescent="0.35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</row>
    <row r="99" spans="2:18" x14ac:dyDescent="0.35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</row>
    <row r="100" spans="2:18" x14ac:dyDescent="0.35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</row>
    <row r="101" spans="2:18" x14ac:dyDescent="0.35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</row>
    <row r="102" spans="2:18" x14ac:dyDescent="0.35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</row>
    <row r="103" spans="2:18" x14ac:dyDescent="0.35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</row>
    <row r="104" spans="2:18" x14ac:dyDescent="0.35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</row>
    <row r="105" spans="2:18" x14ac:dyDescent="0.35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</row>
    <row r="106" spans="2:18" x14ac:dyDescent="0.35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</row>
    <row r="107" spans="2:18" x14ac:dyDescent="0.35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</row>
    <row r="108" spans="2:18" x14ac:dyDescent="0.35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</row>
    <row r="109" spans="2:18" x14ac:dyDescent="0.35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</row>
    <row r="110" spans="2:18" x14ac:dyDescent="0.35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</row>
    <row r="111" spans="2:18" x14ac:dyDescent="0.35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</row>
    <row r="112" spans="2:18" x14ac:dyDescent="0.35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</row>
    <row r="113" spans="2:18" x14ac:dyDescent="0.35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</row>
    <row r="114" spans="2:18" x14ac:dyDescent="0.35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</row>
    <row r="115" spans="2:18" x14ac:dyDescent="0.35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</row>
    <row r="116" spans="2:18" x14ac:dyDescent="0.35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</row>
    <row r="117" spans="2:18" x14ac:dyDescent="0.35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</row>
    <row r="118" spans="2:18" x14ac:dyDescent="0.35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</row>
    <row r="119" spans="2:18" x14ac:dyDescent="0.35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</row>
    <row r="120" spans="2:18" x14ac:dyDescent="0.35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</row>
    <row r="121" spans="2:18" x14ac:dyDescent="0.35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</row>
    <row r="122" spans="2:18" x14ac:dyDescent="0.35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</row>
    <row r="123" spans="2:18" x14ac:dyDescent="0.35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</row>
    <row r="124" spans="2:18" x14ac:dyDescent="0.35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</row>
    <row r="125" spans="2:18" x14ac:dyDescent="0.35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</row>
    <row r="126" spans="2:18" x14ac:dyDescent="0.35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</row>
    <row r="127" spans="2:18" x14ac:dyDescent="0.35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</row>
    <row r="128" spans="2:18" x14ac:dyDescent="0.35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</row>
    <row r="129" spans="2:18" x14ac:dyDescent="0.35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</row>
    <row r="130" spans="2:18" x14ac:dyDescent="0.35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</row>
    <row r="131" spans="2:18" x14ac:dyDescent="0.35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</row>
    <row r="132" spans="2:18" x14ac:dyDescent="0.35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</row>
    <row r="133" spans="2:18" x14ac:dyDescent="0.35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</row>
    <row r="134" spans="2:18" x14ac:dyDescent="0.35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</row>
    <row r="135" spans="2:18" x14ac:dyDescent="0.35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</row>
    <row r="136" spans="2:18" x14ac:dyDescent="0.35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</row>
    <row r="137" spans="2:18" x14ac:dyDescent="0.35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</row>
    <row r="138" spans="2:18" x14ac:dyDescent="0.35"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</row>
    <row r="139" spans="2:18" x14ac:dyDescent="0.35"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</row>
    <row r="140" spans="2:18" x14ac:dyDescent="0.35"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</row>
    <row r="141" spans="2:18" x14ac:dyDescent="0.35"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2:18" x14ac:dyDescent="0.35"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</row>
    <row r="143" spans="2:18" x14ac:dyDescent="0.35"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</row>
    <row r="144" spans="2:18" x14ac:dyDescent="0.35"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</row>
    <row r="145" spans="2:18" x14ac:dyDescent="0.35"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</row>
    <row r="146" spans="2:18" x14ac:dyDescent="0.35"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</row>
    <row r="147" spans="2:18" x14ac:dyDescent="0.35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</row>
    <row r="148" spans="2:18" x14ac:dyDescent="0.35"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</row>
    <row r="149" spans="2:18" x14ac:dyDescent="0.35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</row>
    <row r="150" spans="2:18" x14ac:dyDescent="0.35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</row>
    <row r="151" spans="2:18" x14ac:dyDescent="0.35"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</row>
    <row r="152" spans="2:18" x14ac:dyDescent="0.35"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</row>
    <row r="153" spans="2:18" x14ac:dyDescent="0.35"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</row>
    <row r="154" spans="2:18" x14ac:dyDescent="0.35"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</row>
    <row r="155" spans="2:18" x14ac:dyDescent="0.35"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</row>
    <row r="156" spans="2:18" x14ac:dyDescent="0.35"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</row>
    <row r="157" spans="2:18" x14ac:dyDescent="0.35"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2:18" x14ac:dyDescent="0.35"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</row>
    <row r="159" spans="2:18" x14ac:dyDescent="0.35"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</row>
    <row r="160" spans="2:18" x14ac:dyDescent="0.35"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</row>
    <row r="161" spans="2:18" x14ac:dyDescent="0.35"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</row>
    <row r="162" spans="2:18" x14ac:dyDescent="0.35"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</row>
    <row r="163" spans="2:18" x14ac:dyDescent="0.35"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</row>
    <row r="164" spans="2:18" x14ac:dyDescent="0.35"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</row>
    <row r="165" spans="2:18" x14ac:dyDescent="0.35"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</row>
    <row r="166" spans="2:18" x14ac:dyDescent="0.35"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</row>
    <row r="167" spans="2:18" x14ac:dyDescent="0.35"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</row>
    <row r="168" spans="2:18" x14ac:dyDescent="0.35"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</row>
    <row r="169" spans="2:18" x14ac:dyDescent="0.35"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</row>
    <row r="170" spans="2:18" x14ac:dyDescent="0.35"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</row>
    <row r="171" spans="2:18" x14ac:dyDescent="0.35"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</row>
    <row r="172" spans="2:18" x14ac:dyDescent="0.35"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</row>
    <row r="173" spans="2:18" x14ac:dyDescent="0.35"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2:18" x14ac:dyDescent="0.35"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</row>
    <row r="175" spans="2:18" x14ac:dyDescent="0.35"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</row>
    <row r="176" spans="2:18" x14ac:dyDescent="0.35"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</row>
    <row r="177" spans="2:18" x14ac:dyDescent="0.35"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</row>
    <row r="178" spans="2:18" x14ac:dyDescent="0.35"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</row>
    <row r="179" spans="2:18" x14ac:dyDescent="0.35"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</row>
    <row r="180" spans="2:18" x14ac:dyDescent="0.35"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</row>
    <row r="181" spans="2:18" x14ac:dyDescent="0.35"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</row>
    <row r="182" spans="2:18" x14ac:dyDescent="0.35"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</row>
    <row r="183" spans="2:18" x14ac:dyDescent="0.35"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</row>
    <row r="184" spans="2:18" x14ac:dyDescent="0.35"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</row>
    <row r="185" spans="2:18" x14ac:dyDescent="0.35"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</row>
    <row r="186" spans="2:18" x14ac:dyDescent="0.35"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</row>
    <row r="187" spans="2:18" x14ac:dyDescent="0.35"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</row>
    <row r="188" spans="2:18" x14ac:dyDescent="0.35"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</row>
    <row r="189" spans="2:18" x14ac:dyDescent="0.35"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</row>
    <row r="190" spans="2:18" x14ac:dyDescent="0.35"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</row>
    <row r="191" spans="2:18" x14ac:dyDescent="0.35"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</row>
    <row r="192" spans="2:18" x14ac:dyDescent="0.35"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</row>
    <row r="193" spans="2:18" x14ac:dyDescent="0.35"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</row>
    <row r="194" spans="2:18" x14ac:dyDescent="0.35"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</row>
    <row r="195" spans="2:18" x14ac:dyDescent="0.35"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</row>
    <row r="196" spans="2:18" x14ac:dyDescent="0.35"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</row>
    <row r="197" spans="2:18" x14ac:dyDescent="0.35"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</row>
    <row r="198" spans="2:18" x14ac:dyDescent="0.35"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</row>
    <row r="199" spans="2:18" x14ac:dyDescent="0.35"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</row>
    <row r="200" spans="2:18" x14ac:dyDescent="0.35"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</row>
    <row r="201" spans="2:18" x14ac:dyDescent="0.35"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</row>
    <row r="202" spans="2:18" x14ac:dyDescent="0.35"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</row>
    <row r="203" spans="2:18" x14ac:dyDescent="0.35"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</row>
    <row r="204" spans="2:18" x14ac:dyDescent="0.35"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</row>
    <row r="205" spans="2:18" x14ac:dyDescent="0.35"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</row>
    <row r="206" spans="2:18" x14ac:dyDescent="0.35"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</row>
    <row r="207" spans="2:18" x14ac:dyDescent="0.35"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</row>
    <row r="208" spans="2:18" x14ac:dyDescent="0.35"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</row>
    <row r="209" spans="2:18" x14ac:dyDescent="0.35"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</row>
    <row r="210" spans="2:18" x14ac:dyDescent="0.35"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</row>
    <row r="211" spans="2:18" x14ac:dyDescent="0.35"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</row>
    <row r="212" spans="2:18" x14ac:dyDescent="0.35"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</row>
    <row r="213" spans="2:18" x14ac:dyDescent="0.35"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</row>
    <row r="214" spans="2:18" x14ac:dyDescent="0.35"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</row>
    <row r="215" spans="2:18" x14ac:dyDescent="0.35"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</row>
    <row r="216" spans="2:18" x14ac:dyDescent="0.35"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</row>
    <row r="217" spans="2:18" x14ac:dyDescent="0.35"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</row>
    <row r="218" spans="2:18" x14ac:dyDescent="0.35"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</row>
    <row r="219" spans="2:18" x14ac:dyDescent="0.35"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</row>
    <row r="220" spans="2:18" x14ac:dyDescent="0.35"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</row>
    <row r="221" spans="2:18" x14ac:dyDescent="0.35"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</row>
    <row r="222" spans="2:18" x14ac:dyDescent="0.35"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</row>
    <row r="223" spans="2:18" x14ac:dyDescent="0.35"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</row>
    <row r="224" spans="2:18" x14ac:dyDescent="0.35"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</row>
    <row r="225" spans="2:18" x14ac:dyDescent="0.35"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</row>
    <row r="226" spans="2:18" x14ac:dyDescent="0.35"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</row>
    <row r="227" spans="2:18" x14ac:dyDescent="0.35"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</row>
    <row r="228" spans="2:18" x14ac:dyDescent="0.35"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</row>
    <row r="229" spans="2:18" x14ac:dyDescent="0.35"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</row>
    <row r="230" spans="2:18" x14ac:dyDescent="0.35"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</row>
    <row r="231" spans="2:18" x14ac:dyDescent="0.35"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</row>
    <row r="232" spans="2:18" x14ac:dyDescent="0.35"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</row>
    <row r="233" spans="2:18" x14ac:dyDescent="0.35"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</row>
    <row r="234" spans="2:18" x14ac:dyDescent="0.35"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</row>
    <row r="235" spans="2:18" x14ac:dyDescent="0.35"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</row>
    <row r="236" spans="2:18" x14ac:dyDescent="0.35"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</row>
    <row r="237" spans="2:18" x14ac:dyDescent="0.35"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</row>
    <row r="238" spans="2:18" x14ac:dyDescent="0.35"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</row>
    <row r="239" spans="2:18" x14ac:dyDescent="0.35"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</row>
    <row r="240" spans="2:18" x14ac:dyDescent="0.35"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</row>
    <row r="241" spans="2:18" x14ac:dyDescent="0.35"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</row>
    <row r="242" spans="2:18" x14ac:dyDescent="0.35"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</row>
    <row r="243" spans="2:18" x14ac:dyDescent="0.35"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</row>
    <row r="244" spans="2:18" x14ac:dyDescent="0.35"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</row>
    <row r="245" spans="2:18" x14ac:dyDescent="0.35"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</row>
    <row r="246" spans="2:18" x14ac:dyDescent="0.35"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</row>
    <row r="247" spans="2:18" x14ac:dyDescent="0.35"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</row>
    <row r="248" spans="2:18" x14ac:dyDescent="0.35"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 x14ac:dyDescent="0.35"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</row>
    <row r="250" spans="2:18" x14ac:dyDescent="0.35"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</row>
    <row r="251" spans="2:18" x14ac:dyDescent="0.35"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</row>
    <row r="252" spans="2:18" x14ac:dyDescent="0.35"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</row>
    <row r="253" spans="2:18" x14ac:dyDescent="0.35"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</row>
    <row r="254" spans="2:18" x14ac:dyDescent="0.35"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</row>
    <row r="255" spans="2:18" x14ac:dyDescent="0.35"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</row>
    <row r="256" spans="2:18" x14ac:dyDescent="0.35"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</row>
    <row r="257" spans="2:18" x14ac:dyDescent="0.35"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</row>
    <row r="258" spans="2:18" x14ac:dyDescent="0.35"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</row>
    <row r="259" spans="2:18" x14ac:dyDescent="0.35"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</row>
    <row r="260" spans="2:18" x14ac:dyDescent="0.35"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</row>
    <row r="261" spans="2:18" x14ac:dyDescent="0.35"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</row>
    <row r="262" spans="2:18" x14ac:dyDescent="0.35"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</row>
    <row r="263" spans="2:18" x14ac:dyDescent="0.35"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</row>
    <row r="264" spans="2:18" x14ac:dyDescent="0.35"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 x14ac:dyDescent="0.35"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</row>
    <row r="266" spans="2:18" x14ac:dyDescent="0.35"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</row>
    <row r="267" spans="2:18" x14ac:dyDescent="0.35"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</row>
    <row r="268" spans="2:18" x14ac:dyDescent="0.35"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</row>
    <row r="269" spans="2:18" x14ac:dyDescent="0.35"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</row>
    <row r="270" spans="2:18" x14ac:dyDescent="0.35"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</row>
    <row r="271" spans="2:18" x14ac:dyDescent="0.35"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</row>
    <row r="272" spans="2:18" x14ac:dyDescent="0.35"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</row>
    <row r="273" spans="2:18" x14ac:dyDescent="0.35"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</row>
    <row r="274" spans="2:18" x14ac:dyDescent="0.35"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</row>
    <row r="275" spans="2:18" x14ac:dyDescent="0.35"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</row>
    <row r="276" spans="2:18" x14ac:dyDescent="0.35"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</row>
    <row r="277" spans="2:18" x14ac:dyDescent="0.35"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</row>
    <row r="278" spans="2:18" x14ac:dyDescent="0.35"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</row>
    <row r="279" spans="2:18" x14ac:dyDescent="0.35"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 x14ac:dyDescent="0.35"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</row>
    <row r="281" spans="2:18" x14ac:dyDescent="0.35"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</row>
    <row r="282" spans="2:18" x14ac:dyDescent="0.35"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</row>
    <row r="283" spans="2:18" x14ac:dyDescent="0.35"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</row>
    <row r="284" spans="2:18" x14ac:dyDescent="0.35"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</row>
    <row r="285" spans="2:18" x14ac:dyDescent="0.35"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</row>
    <row r="286" spans="2:18" x14ac:dyDescent="0.35"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</row>
    <row r="287" spans="2:18" x14ac:dyDescent="0.35"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</row>
    <row r="288" spans="2:18" x14ac:dyDescent="0.35"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</row>
    <row r="289" spans="2:18" x14ac:dyDescent="0.35"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</row>
    <row r="290" spans="2:18" x14ac:dyDescent="0.35"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</row>
    <row r="291" spans="2:18" x14ac:dyDescent="0.35"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</row>
    <row r="292" spans="2:18" x14ac:dyDescent="0.35"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</row>
    <row r="293" spans="2:18" x14ac:dyDescent="0.35"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</row>
    <row r="294" spans="2:18" x14ac:dyDescent="0.35"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</row>
    <row r="295" spans="2:18" x14ac:dyDescent="0.35"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 x14ac:dyDescent="0.35"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</row>
    <row r="297" spans="2:18" x14ac:dyDescent="0.35"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</row>
    <row r="298" spans="2:18" x14ac:dyDescent="0.35"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</row>
    <row r="299" spans="2:18" x14ac:dyDescent="0.35"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</row>
    <row r="300" spans="2:18" x14ac:dyDescent="0.35"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</row>
    <row r="301" spans="2:18" x14ac:dyDescent="0.35"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</row>
    <row r="302" spans="2:18" x14ac:dyDescent="0.35"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</row>
    <row r="303" spans="2:18" x14ac:dyDescent="0.35"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</row>
    <row r="304" spans="2:18" x14ac:dyDescent="0.35"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</row>
    <row r="305" spans="2:18" x14ac:dyDescent="0.35"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</row>
    <row r="306" spans="2:18" x14ac:dyDescent="0.35"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</row>
    <row r="307" spans="2:18" x14ac:dyDescent="0.35"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</row>
    <row r="308" spans="2:18" x14ac:dyDescent="0.35"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</row>
    <row r="309" spans="2:18" x14ac:dyDescent="0.35"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</row>
    <row r="310" spans="2:18" x14ac:dyDescent="0.35"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 x14ac:dyDescent="0.35"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</row>
    <row r="312" spans="2:18" x14ac:dyDescent="0.35"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</row>
    <row r="313" spans="2:18" x14ac:dyDescent="0.35"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</row>
    <row r="314" spans="2:18" x14ac:dyDescent="0.35"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</row>
    <row r="315" spans="2:18" x14ac:dyDescent="0.35"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</row>
    <row r="316" spans="2:18" x14ac:dyDescent="0.35"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</row>
    <row r="317" spans="2:18" x14ac:dyDescent="0.35"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</row>
    <row r="318" spans="2:18" x14ac:dyDescent="0.35"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</row>
    <row r="319" spans="2:18" x14ac:dyDescent="0.35"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</row>
    <row r="320" spans="2:18" x14ac:dyDescent="0.35"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</row>
    <row r="321" spans="2:18" x14ac:dyDescent="0.35"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</row>
    <row r="322" spans="2:18" x14ac:dyDescent="0.35"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</row>
    <row r="323" spans="2:18" x14ac:dyDescent="0.35"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</row>
    <row r="324" spans="2:18" x14ac:dyDescent="0.35"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</row>
    <row r="325" spans="2:18" x14ac:dyDescent="0.35"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</row>
    <row r="326" spans="2:18" x14ac:dyDescent="0.35"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 x14ac:dyDescent="0.35"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</row>
    <row r="328" spans="2:18" x14ac:dyDescent="0.35"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</row>
    <row r="329" spans="2:18" x14ac:dyDescent="0.35"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</row>
    <row r="330" spans="2:18" x14ac:dyDescent="0.35"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</row>
    <row r="331" spans="2:18" x14ac:dyDescent="0.35"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</row>
    <row r="332" spans="2:18" x14ac:dyDescent="0.35"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</row>
    <row r="333" spans="2:18" x14ac:dyDescent="0.35"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</row>
    <row r="334" spans="2:18" x14ac:dyDescent="0.35"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</row>
    <row r="335" spans="2:18" x14ac:dyDescent="0.35"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</row>
    <row r="336" spans="2:18" x14ac:dyDescent="0.35"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</row>
    <row r="337" spans="2:18" x14ac:dyDescent="0.35"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</row>
    <row r="338" spans="2:18" x14ac:dyDescent="0.35"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</row>
    <row r="339" spans="2:18" x14ac:dyDescent="0.35"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</row>
    <row r="340" spans="2:18" x14ac:dyDescent="0.35"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</row>
    <row r="341" spans="2:18" x14ac:dyDescent="0.35"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 x14ac:dyDescent="0.35"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</row>
    <row r="343" spans="2:18" x14ac:dyDescent="0.35"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</row>
    <row r="344" spans="2:18" x14ac:dyDescent="0.35"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</row>
    <row r="345" spans="2:18" x14ac:dyDescent="0.35"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</row>
    <row r="346" spans="2:18" x14ac:dyDescent="0.35"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</row>
    <row r="347" spans="2:18" x14ac:dyDescent="0.35"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</row>
    <row r="348" spans="2:18" x14ac:dyDescent="0.35"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</row>
    <row r="349" spans="2:18" x14ac:dyDescent="0.35"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</row>
    <row r="350" spans="2:18" x14ac:dyDescent="0.35"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</row>
    <row r="351" spans="2:18" x14ac:dyDescent="0.35"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</row>
    <row r="352" spans="2:18" x14ac:dyDescent="0.35"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</row>
    <row r="353" spans="2:18" x14ac:dyDescent="0.35"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</row>
    <row r="354" spans="2:18" x14ac:dyDescent="0.35"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</row>
    <row r="355" spans="2:18" x14ac:dyDescent="0.35"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</row>
    <row r="356" spans="2:18" x14ac:dyDescent="0.35"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</row>
    <row r="357" spans="2:18" x14ac:dyDescent="0.35"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 x14ac:dyDescent="0.35"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</row>
    <row r="359" spans="2:18" x14ac:dyDescent="0.35"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</row>
    <row r="360" spans="2:18" x14ac:dyDescent="0.35"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</row>
    <row r="361" spans="2:18" x14ac:dyDescent="0.35"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</row>
    <row r="362" spans="2:18" x14ac:dyDescent="0.35"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</row>
    <row r="363" spans="2:18" x14ac:dyDescent="0.35"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</row>
    <row r="364" spans="2:18" x14ac:dyDescent="0.35"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</row>
    <row r="365" spans="2:18" x14ac:dyDescent="0.35"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</row>
    <row r="366" spans="2:18" x14ac:dyDescent="0.35"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</row>
    <row r="367" spans="2:18" x14ac:dyDescent="0.35"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</row>
    <row r="368" spans="2:18" x14ac:dyDescent="0.35"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</row>
    <row r="369" spans="2:18" x14ac:dyDescent="0.35"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</row>
    <row r="370" spans="2:18" x14ac:dyDescent="0.35"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</row>
    <row r="371" spans="2:18" x14ac:dyDescent="0.35"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</row>
    <row r="372" spans="2:18" x14ac:dyDescent="0.35"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 x14ac:dyDescent="0.35"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</row>
    <row r="374" spans="2:18" x14ac:dyDescent="0.35"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</row>
    <row r="375" spans="2:18" x14ac:dyDescent="0.35"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</row>
    <row r="376" spans="2:18" x14ac:dyDescent="0.35"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</row>
    <row r="377" spans="2:18" x14ac:dyDescent="0.35"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</row>
    <row r="378" spans="2:18" x14ac:dyDescent="0.35"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</row>
    <row r="379" spans="2:18" x14ac:dyDescent="0.35"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</row>
    <row r="380" spans="2:18" x14ac:dyDescent="0.35"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</row>
    <row r="381" spans="2:18" x14ac:dyDescent="0.35"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</row>
    <row r="382" spans="2:18" x14ac:dyDescent="0.35"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</row>
    <row r="383" spans="2:18" x14ac:dyDescent="0.35"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</row>
    <row r="384" spans="2:18" x14ac:dyDescent="0.35"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</row>
    <row r="385" spans="2:18" x14ac:dyDescent="0.35"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</row>
    <row r="386" spans="2:18" x14ac:dyDescent="0.35"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</row>
    <row r="387" spans="2:18" x14ac:dyDescent="0.35"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</row>
    <row r="388" spans="2:18" x14ac:dyDescent="0.35"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 x14ac:dyDescent="0.35"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</row>
    <row r="390" spans="2:18" x14ac:dyDescent="0.35"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</row>
    <row r="391" spans="2:18" x14ac:dyDescent="0.35"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</row>
    <row r="392" spans="2:18" x14ac:dyDescent="0.35"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</row>
    <row r="393" spans="2:18" x14ac:dyDescent="0.35"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</row>
    <row r="394" spans="2:18" x14ac:dyDescent="0.35"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</row>
    <row r="395" spans="2:18" x14ac:dyDescent="0.35"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</row>
    <row r="396" spans="2:18" x14ac:dyDescent="0.35"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</row>
    <row r="397" spans="2:18" x14ac:dyDescent="0.35"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</row>
    <row r="398" spans="2:18" x14ac:dyDescent="0.35"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</row>
    <row r="399" spans="2:18" x14ac:dyDescent="0.35"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</row>
    <row r="400" spans="2:18" x14ac:dyDescent="0.35"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</row>
    <row r="401" spans="2:18" x14ac:dyDescent="0.35"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</row>
    <row r="402" spans="2:18" x14ac:dyDescent="0.35"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</row>
    <row r="403" spans="2:18" x14ac:dyDescent="0.35"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 x14ac:dyDescent="0.35"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</row>
    <row r="405" spans="2:18" x14ac:dyDescent="0.35"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</row>
    <row r="406" spans="2:18" x14ac:dyDescent="0.35"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</row>
    <row r="407" spans="2:18" x14ac:dyDescent="0.35"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</row>
    <row r="408" spans="2:18" x14ac:dyDescent="0.35"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</row>
    <row r="409" spans="2:18" x14ac:dyDescent="0.35"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</row>
    <row r="410" spans="2:18" x14ac:dyDescent="0.35"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</row>
    <row r="411" spans="2:18" x14ac:dyDescent="0.35"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</row>
    <row r="412" spans="2:18" x14ac:dyDescent="0.35"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</row>
    <row r="413" spans="2:18" x14ac:dyDescent="0.35"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</row>
    <row r="414" spans="2:18" x14ac:dyDescent="0.35"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</row>
    <row r="415" spans="2:18" x14ac:dyDescent="0.35"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</row>
    <row r="416" spans="2:18" x14ac:dyDescent="0.35"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</row>
    <row r="417" spans="2:18" x14ac:dyDescent="0.35"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</row>
    <row r="418" spans="2:18" x14ac:dyDescent="0.35"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</row>
    <row r="419" spans="2:18" x14ac:dyDescent="0.35"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 x14ac:dyDescent="0.35"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</row>
    <row r="421" spans="2:18" x14ac:dyDescent="0.35"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</row>
    <row r="422" spans="2:18" x14ac:dyDescent="0.35"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</row>
    <row r="423" spans="2:18" x14ac:dyDescent="0.35"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</row>
    <row r="424" spans="2:18" x14ac:dyDescent="0.35"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</row>
    <row r="425" spans="2:18" x14ac:dyDescent="0.35"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</row>
    <row r="426" spans="2:18" x14ac:dyDescent="0.35"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</row>
    <row r="427" spans="2:18" x14ac:dyDescent="0.35"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</row>
    <row r="428" spans="2:18" x14ac:dyDescent="0.35"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</row>
    <row r="429" spans="2:18" x14ac:dyDescent="0.35"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</row>
    <row r="430" spans="2:18" x14ac:dyDescent="0.35"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</row>
    <row r="431" spans="2:18" x14ac:dyDescent="0.35"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</row>
    <row r="432" spans="2:18" x14ac:dyDescent="0.35"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</row>
    <row r="433" spans="2:18" x14ac:dyDescent="0.35"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</row>
    <row r="434" spans="2:18" x14ac:dyDescent="0.35"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 x14ac:dyDescent="0.35"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</row>
    <row r="436" spans="2:18" x14ac:dyDescent="0.35"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</row>
    <row r="437" spans="2:18" x14ac:dyDescent="0.35"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</row>
    <row r="438" spans="2:18" x14ac:dyDescent="0.35"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</row>
    <row r="439" spans="2:18" x14ac:dyDescent="0.35"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</row>
    <row r="440" spans="2:18" x14ac:dyDescent="0.35"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</row>
    <row r="441" spans="2:18" x14ac:dyDescent="0.35"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</row>
    <row r="442" spans="2:18" x14ac:dyDescent="0.35"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</row>
    <row r="443" spans="2:18" x14ac:dyDescent="0.35"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</row>
    <row r="444" spans="2:18" x14ac:dyDescent="0.35"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</row>
    <row r="445" spans="2:18" x14ac:dyDescent="0.35">
      <c r="B445" s="44"/>
      <c r="C445" s="44"/>
      <c r="D445" s="44"/>
      <c r="E445" s="44"/>
      <c r="F445" s="44"/>
      <c r="G445" s="44"/>
      <c r="H445" s="44"/>
      <c r="I445" s="44"/>
      <c r="J445" s="45"/>
      <c r="K445" s="45"/>
      <c r="L445" s="45"/>
      <c r="M445" s="45"/>
      <c r="N445" s="45"/>
      <c r="O445" s="45"/>
      <c r="P445" s="45"/>
      <c r="Q445" s="45"/>
      <c r="R445" s="45"/>
    </row>
    <row r="446" spans="2:18" x14ac:dyDescent="0.35">
      <c r="B446" s="44"/>
      <c r="C446" s="44"/>
      <c r="D446" s="44"/>
      <c r="E446" s="44"/>
      <c r="F446" s="44"/>
      <c r="G446" s="44"/>
      <c r="H446" s="44"/>
      <c r="I446" s="44"/>
      <c r="J446" s="45"/>
      <c r="K446" s="45"/>
      <c r="L446" s="45"/>
      <c r="M446" s="45"/>
      <c r="N446" s="45"/>
      <c r="O446" s="45"/>
      <c r="P446" s="45"/>
      <c r="Q446" s="45"/>
      <c r="R446" s="45"/>
    </row>
    <row r="447" spans="2:18" x14ac:dyDescent="0.35">
      <c r="B447" s="44"/>
      <c r="C447" s="44"/>
      <c r="D447" s="44"/>
      <c r="E447" s="44"/>
      <c r="F447" s="44"/>
      <c r="G447" s="44"/>
      <c r="H447" s="44"/>
      <c r="I447" s="44"/>
      <c r="J447" s="45"/>
      <c r="K447" s="45"/>
      <c r="L447" s="45"/>
      <c r="M447" s="45"/>
      <c r="N447" s="45"/>
      <c r="O447" s="45"/>
      <c r="P447" s="45"/>
      <c r="Q447" s="45"/>
      <c r="R447" s="45"/>
    </row>
  </sheetData>
  <mergeCells count="23">
    <mergeCell ref="S45:U45"/>
    <mergeCell ref="B2:R3"/>
    <mergeCell ref="T3:W3"/>
    <mergeCell ref="D4:E4"/>
    <mergeCell ref="T4:W4"/>
    <mergeCell ref="B5:R5"/>
    <mergeCell ref="F6:R6"/>
    <mergeCell ref="B18:R18"/>
    <mergeCell ref="F19:R19"/>
    <mergeCell ref="B32:R32"/>
    <mergeCell ref="F33:R33"/>
    <mergeCell ref="B45:R45"/>
    <mergeCell ref="B61:E61"/>
    <mergeCell ref="D62:E62"/>
    <mergeCell ref="D63:E63"/>
    <mergeCell ref="D64:E64"/>
    <mergeCell ref="S46:U46"/>
    <mergeCell ref="S47:U47"/>
    <mergeCell ref="S48:U48"/>
    <mergeCell ref="B49:R49"/>
    <mergeCell ref="B54:R54"/>
    <mergeCell ref="S54:U57"/>
    <mergeCell ref="B56:R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Lisztwanová</dc:creator>
  <cp:lastModifiedBy>Lukáš Černoch</cp:lastModifiedBy>
  <dcterms:created xsi:type="dcterms:W3CDTF">2022-12-05T09:19:23Z</dcterms:created>
  <dcterms:modified xsi:type="dcterms:W3CDTF">2023-08-03T08:27:14Z</dcterms:modified>
</cp:coreProperties>
</file>